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portal-my.sharepoint.com/personal/hnphuong_coscon_com/Documents/ATD/"/>
    </mc:Choice>
  </mc:AlternateContent>
  <xr:revisionPtr revIDLastSave="0" documentId="8_{7D7B10F5-8B37-4FF9-A8BB-28A3CF89EEF9}" xr6:coauthVersionLast="47" xr6:coauthVersionMax="47" xr10:uidLastSave="{00000000-0000-0000-0000-000000000000}"/>
  <bookViews>
    <workbookView xWindow="-108" yWindow="-108" windowWidth="23256" windowHeight="12576" tabRatio="827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Australia via PKG" sheetId="102" r:id="rId5"/>
    <sheet name="New Zealand via SIN" sheetId="99" r:id="rId6"/>
    <sheet name="Persian Gulf via PKL" sheetId="103" r:id="rId7"/>
    <sheet name="Australia Pacific Service" sheetId="104" r:id="rId8"/>
  </sheets>
  <definedNames>
    <definedName name="_xlnm._FilterDatabase" localSheetId="0" hidden="1">MENU!#REF!</definedName>
    <definedName name="_xlnm._FilterDatabase" localSheetId="6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99" l="1"/>
  <c r="D19" i="99"/>
  <c r="D22" i="99"/>
  <c r="I25" i="99"/>
  <c r="I23" i="50"/>
  <c r="I20" i="50"/>
  <c r="I17" i="50"/>
  <c r="I13" i="50"/>
  <c r="D21" i="50"/>
  <c r="D24" i="50" s="1"/>
  <c r="D22" i="50"/>
  <c r="D25" i="50"/>
  <c r="I15" i="53"/>
  <c r="I19" i="53" s="1"/>
  <c r="I22" i="53" s="1"/>
  <c r="I26" i="53" s="1"/>
  <c r="K13" i="104"/>
  <c r="J13" i="104"/>
  <c r="I13" i="104"/>
  <c r="H13" i="104"/>
  <c r="K14" i="104"/>
  <c r="J14" i="104"/>
  <c r="I14" i="104"/>
  <c r="H14" i="104"/>
  <c r="K11" i="104"/>
  <c r="J11" i="104"/>
  <c r="I11" i="104"/>
  <c r="H11" i="104"/>
  <c r="C12" i="104"/>
  <c r="C13" i="104" s="1"/>
  <c r="C14" i="104" s="1"/>
  <c r="K10" i="103"/>
  <c r="J10" i="103"/>
  <c r="K12" i="103"/>
  <c r="J12" i="103"/>
  <c r="I12" i="103"/>
  <c r="C14" i="103"/>
  <c r="F14" i="103"/>
  <c r="G12" i="102"/>
  <c r="G14" i="102" s="1"/>
  <c r="G11" i="102"/>
  <c r="N26" i="53" l="1"/>
  <c r="P26" i="53"/>
  <c r="L26" i="53"/>
  <c r="K26" i="53"/>
  <c r="J26" i="53"/>
  <c r="F26" i="99" l="1"/>
  <c r="K25" i="99"/>
  <c r="F25" i="99"/>
  <c r="F28" i="86"/>
  <c r="F27" i="86"/>
  <c r="I26" i="86"/>
  <c r="L26" i="86" s="1"/>
  <c r="F25" i="50"/>
  <c r="F24" i="50"/>
  <c r="M23" i="50"/>
  <c r="L23" i="50"/>
  <c r="K23" i="50"/>
  <c r="N23" i="50" s="1"/>
  <c r="C11" i="102"/>
  <c r="C13" i="102" s="1"/>
  <c r="C15" i="102" s="1"/>
  <c r="C17" i="102" s="1"/>
  <c r="I14" i="99"/>
  <c r="I18" i="99" s="1"/>
  <c r="I22" i="99" s="1"/>
  <c r="J22" i="99" s="1"/>
  <c r="F19" i="99"/>
  <c r="F18" i="99"/>
  <c r="D15" i="99"/>
  <c r="F15" i="99" s="1"/>
  <c r="D14" i="99"/>
  <c r="F14" i="99" s="1"/>
  <c r="D13" i="99"/>
  <c r="F13" i="99" s="1"/>
  <c r="F11" i="99"/>
  <c r="F10" i="99"/>
  <c r="F9" i="99"/>
  <c r="I16" i="86"/>
  <c r="I14" i="86"/>
  <c r="I18" i="86" s="1"/>
  <c r="I22" i="86" s="1"/>
  <c r="I13" i="86"/>
  <c r="I17" i="86" s="1"/>
  <c r="F19" i="86"/>
  <c r="F18" i="86"/>
  <c r="D15" i="86"/>
  <c r="F15" i="86" s="1"/>
  <c r="D14" i="86"/>
  <c r="D13" i="86"/>
  <c r="F13" i="86" s="1"/>
  <c r="F11" i="86"/>
  <c r="F10" i="86"/>
  <c r="F9" i="86"/>
  <c r="D13" i="50"/>
  <c r="F13" i="50" s="1"/>
  <c r="F19" i="50"/>
  <c r="F18" i="50"/>
  <c r="F17" i="50"/>
  <c r="D15" i="50"/>
  <c r="F15" i="50" s="1"/>
  <c r="D14" i="50"/>
  <c r="F14" i="50" s="1"/>
  <c r="F11" i="50"/>
  <c r="F10" i="50"/>
  <c r="F9" i="50"/>
  <c r="F18" i="53"/>
  <c r="D16" i="53"/>
  <c r="F16" i="53" s="1"/>
  <c r="D15" i="53"/>
  <c r="D14" i="53"/>
  <c r="J10" i="99"/>
  <c r="I15" i="86"/>
  <c r="I19" i="86" s="1"/>
  <c r="M19" i="86" s="1"/>
  <c r="M11" i="86"/>
  <c r="K11" i="86"/>
  <c r="J11" i="86"/>
  <c r="N9" i="86"/>
  <c r="M9" i="86"/>
  <c r="F11" i="53"/>
  <c r="F12" i="53"/>
  <c r="F10" i="53"/>
  <c r="K10" i="53"/>
  <c r="J25" i="99" l="1"/>
  <c r="L25" i="99"/>
  <c r="M25" i="99"/>
  <c r="N25" i="99"/>
  <c r="I23" i="86"/>
  <c r="I27" i="86" s="1"/>
  <c r="J15" i="86"/>
  <c r="J19" i="86"/>
  <c r="K19" i="86"/>
  <c r="K15" i="86"/>
  <c r="K17" i="86"/>
  <c r="N17" i="86"/>
  <c r="I21" i="86"/>
  <c r="I25" i="86" s="1"/>
  <c r="M17" i="86"/>
  <c r="J17" i="86"/>
  <c r="F14" i="86"/>
  <c r="F14" i="53"/>
  <c r="J25" i="86" l="1"/>
  <c r="N25" i="86"/>
  <c r="K25" i="86"/>
  <c r="M25" i="86"/>
  <c r="J27" i="86"/>
  <c r="M27" i="86"/>
  <c r="K27" i="86"/>
  <c r="C10" i="103"/>
  <c r="D9" i="102" l="1"/>
  <c r="D11" i="102" s="1"/>
  <c r="D13" i="102" s="1"/>
  <c r="D15" i="102" s="1"/>
  <c r="D17" i="102" s="1"/>
  <c r="L14" i="86"/>
  <c r="C11" i="103" l="1"/>
  <c r="C12" i="103" s="1"/>
  <c r="C13" i="103" s="1"/>
  <c r="O10" i="53"/>
  <c r="I20" i="86" l="1"/>
  <c r="I24" i="86" s="1"/>
  <c r="I28" i="86" s="1"/>
  <c r="G13" i="102"/>
  <c r="G15" i="102" s="1"/>
  <c r="G17" i="102" s="1"/>
  <c r="N28" i="86" l="1"/>
  <c r="L28" i="86"/>
  <c r="M28" i="86"/>
  <c r="K28" i="86"/>
  <c r="I17" i="102"/>
  <c r="L17" i="102"/>
  <c r="K17" i="102"/>
  <c r="J17" i="102"/>
  <c r="K11" i="103"/>
  <c r="J11" i="103"/>
  <c r="I14" i="50" l="1"/>
  <c r="N10" i="53"/>
  <c r="M10" i="53"/>
  <c r="K14" i="53"/>
  <c r="M14" i="53" l="1"/>
  <c r="N14" i="53"/>
  <c r="O14" i="53"/>
  <c r="O18" i="53" l="1"/>
  <c r="M18" i="53"/>
  <c r="N18" i="53"/>
  <c r="K18" i="53"/>
  <c r="N21" i="53" l="1"/>
  <c r="M21" i="53"/>
  <c r="K21" i="53"/>
  <c r="F15" i="53"/>
  <c r="F20" i="53" l="1"/>
  <c r="F19" i="53" l="1"/>
  <c r="K9" i="50" l="1"/>
  <c r="N9" i="50" s="1"/>
  <c r="P19" i="53" l="1"/>
  <c r="L15" i="53"/>
  <c r="K19" i="53"/>
  <c r="K15" i="53"/>
  <c r="J15" i="53"/>
  <c r="O21" i="53"/>
  <c r="N19" i="53"/>
  <c r="J19" i="53" l="1"/>
  <c r="L19" i="53"/>
  <c r="L18" i="86" l="1"/>
  <c r="L10" i="86"/>
  <c r="L22" i="86" l="1"/>
  <c r="F10" i="103"/>
  <c r="F11" i="103" s="1"/>
  <c r="F12" i="103" s="1"/>
  <c r="F13" i="103" s="1"/>
  <c r="L14" i="50"/>
  <c r="I18" i="50"/>
  <c r="M13" i="50"/>
  <c r="M10" i="50"/>
  <c r="L10" i="50"/>
  <c r="K10" i="50"/>
  <c r="N10" i="50" s="1"/>
  <c r="J10" i="50"/>
  <c r="M9" i="50"/>
  <c r="L9" i="50"/>
  <c r="I17" i="53"/>
  <c r="N13" i="53"/>
  <c r="M13" i="53"/>
  <c r="K13" i="53"/>
  <c r="P12" i="53"/>
  <c r="N12" i="53"/>
  <c r="L12" i="53"/>
  <c r="K12" i="53"/>
  <c r="J12" i="53"/>
  <c r="M17" i="53" l="1"/>
  <c r="I20" i="53"/>
  <c r="J18" i="50"/>
  <c r="I21" i="50"/>
  <c r="I24" i="50" s="1"/>
  <c r="L13" i="50"/>
  <c r="K14" i="50"/>
  <c r="N14" i="50" s="1"/>
  <c r="K13" i="50"/>
  <c r="N13" i="50" s="1"/>
  <c r="N17" i="53"/>
  <c r="M18" i="50"/>
  <c r="K18" i="50"/>
  <c r="N18" i="50" s="1"/>
  <c r="L18" i="50"/>
  <c r="M14" i="50"/>
  <c r="J14" i="50"/>
  <c r="N15" i="53"/>
  <c r="P15" i="53"/>
  <c r="K17" i="53"/>
  <c r="M24" i="50" l="1"/>
  <c r="K24" i="50"/>
  <c r="N24" i="50" s="1"/>
  <c r="J24" i="50"/>
  <c r="L24" i="50"/>
  <c r="I23" i="53"/>
  <c r="K21" i="50"/>
  <c r="N21" i="50" s="1"/>
  <c r="L21" i="50"/>
  <c r="K17" i="50"/>
  <c r="N17" i="50" s="1"/>
  <c r="M17" i="50"/>
  <c r="L17" i="50"/>
  <c r="J21" i="50"/>
  <c r="M21" i="50"/>
  <c r="P22" i="53"/>
  <c r="J22" i="53"/>
  <c r="N22" i="53"/>
  <c r="L22" i="53"/>
  <c r="K22" i="53"/>
  <c r="M20" i="53"/>
  <c r="K20" i="53"/>
  <c r="N20" i="53"/>
  <c r="L20" i="50" l="1"/>
  <c r="M20" i="50"/>
  <c r="K20" i="50"/>
  <c r="N20" i="50" s="1"/>
  <c r="K23" i="53"/>
  <c r="N23" i="53"/>
  <c r="M23" i="53"/>
  <c r="K12" i="86" l="1"/>
  <c r="N12" i="86" l="1"/>
  <c r="M12" i="86"/>
  <c r="L12" i="86"/>
  <c r="K9" i="86"/>
  <c r="L10" i="99"/>
  <c r="L9" i="102" l="1"/>
  <c r="K9" i="102"/>
  <c r="I9" i="102"/>
  <c r="L10" i="102"/>
  <c r="K10" i="102"/>
  <c r="J10" i="102"/>
  <c r="H10" i="102"/>
  <c r="K16" i="86" l="1"/>
  <c r="L11" i="102" l="1"/>
  <c r="K11" i="102"/>
  <c r="J11" i="102"/>
  <c r="I11" i="102"/>
  <c r="K12" i="102"/>
  <c r="L12" i="102"/>
  <c r="J12" i="102"/>
  <c r="H12" i="102"/>
  <c r="L16" i="86"/>
  <c r="M16" i="86"/>
  <c r="N16" i="86"/>
  <c r="N10" i="99"/>
  <c r="M10" i="99"/>
  <c r="K10" i="99"/>
  <c r="N13" i="86" l="1"/>
  <c r="M13" i="86"/>
  <c r="K13" i="86"/>
  <c r="J13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G18" i="102" s="1"/>
  <c r="L18" i="102" l="1"/>
  <c r="K18" i="102"/>
  <c r="J18" i="102"/>
  <c r="H18" i="102"/>
  <c r="K16" i="102"/>
  <c r="J16" i="102"/>
  <c r="H16" i="102"/>
  <c r="L16" i="102"/>
  <c r="L24" i="86"/>
  <c r="K24" i="86"/>
  <c r="N24" i="86"/>
  <c r="M24" i="86"/>
  <c r="L15" i="102"/>
  <c r="I15" i="102"/>
  <c r="K15" i="102"/>
  <c r="J15" i="102"/>
  <c r="N21" i="86" l="1"/>
  <c r="M21" i="86"/>
  <c r="K21" i="86"/>
  <c r="M23" i="86"/>
  <c r="J23" i="86"/>
  <c r="K23" i="86"/>
  <c r="L14" i="99" l="1"/>
  <c r="K14" i="99"/>
  <c r="N14" i="99"/>
  <c r="J14" i="99"/>
  <c r="M14" i="99"/>
  <c r="J9" i="102"/>
  <c r="J9" i="86"/>
  <c r="N22" i="99" l="1"/>
  <c r="M22" i="99"/>
  <c r="L22" i="99"/>
  <c r="K22" i="99"/>
  <c r="K18" i="99"/>
  <c r="J18" i="99"/>
  <c r="L18" i="99"/>
  <c r="N18" i="99"/>
  <c r="M18" i="99"/>
  <c r="J21" i="86" l="1"/>
</calcChain>
</file>

<file path=xl/sharedStrings.xml><?xml version="1.0" encoding="utf-8"?>
<sst xmlns="http://schemas.openxmlformats.org/spreadsheetml/2006/main" count="587" uniqueCount="232">
  <si>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</si>
  <si>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</si>
  <si>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</si>
  <si>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</si>
  <si>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</si>
  <si>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</si>
  <si>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</si>
  <si>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</si>
  <si>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</si>
  <si>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</si>
  <si>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</si>
  <si>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</si>
  <si>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</si>
  <si>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</si>
  <si>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</si>
  <si>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</si>
  <si>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</si>
  <si>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</si>
  <si>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</si>
  <si>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</si>
  <si>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</si>
  <si>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</si>
  <si>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</si>
  <si>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</si>
  <si>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</si>
  <si>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</si>
  <si>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</si>
  <si>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</si>
  <si>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</si>
  <si>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</si>
  <si>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</si>
  <si>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</si>
  <si>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</si>
  <si>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</si>
  <si>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</si>
  <si>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</si>
  <si>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</si>
  <si>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</si>
  <si>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</si>
  <si>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</si>
  <si>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</si>
  <si>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</si>
  <si>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</si>
  <si>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FEEDER  (VTS)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</si>
  <si>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</si>
  <si>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</si>
  <si>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</si>
  <si>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</si>
  <si>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</si>
  <si>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</si>
  <si>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</si>
  <si>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</si>
  <si>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</si>
  <si>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</si>
  <si>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 xml:space="preserve"> AUSTRALIA VIA PORT KELANG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</si>
  <si>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</si>
  <si>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</si>
  <si>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</si>
  <si>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</si>
  <si>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</si>
  <si>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</si>
  <si>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</si>
  <si>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</si>
  <si>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</si>
  <si>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</si>
  <si>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</si>
  <si>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</si>
  <si>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</si>
  <si>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</si>
  <si>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</si>
  <si>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</si>
  <si>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</si>
  <si>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</si>
  <si>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</si>
  <si>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</si>
  <si>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</si>
  <si>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</si>
  <si>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</si>
  <si>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</si>
  <si>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</si>
  <si>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</si>
  <si>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</si>
  <si>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</si>
  <si>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</si>
  <si>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</si>
  <si>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</si>
  <si>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</si>
  <si>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</si>
  <si>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</si>
  <si>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</si>
  <si>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</si>
  <si>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</si>
  <si>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</si>
  <si>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</si>
  <si>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OOCL PANAMA</t>
  </si>
  <si>
    <t>OOCL NORFOLK</t>
  </si>
  <si>
    <t>LADY OF LUCK</t>
  </si>
  <si>
    <t>ASAX</t>
  </si>
  <si>
    <t>LOUISA SCHULTE</t>
  </si>
  <si>
    <t>KOTA LAMBAI</t>
  </si>
  <si>
    <t>China Australia Pacific Service (VIA HONG KONG)</t>
  </si>
  <si>
    <t>Lae – Port Moresby – Townsville – Darwin</t>
  </si>
  <si>
    <t>INTENT CONNECTION VESSEL</t>
  </si>
  <si>
    <t>ETD HONG KONG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</si>
  <si>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</si>
  <si>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</si>
  <si>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</si>
  <si>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</si>
  <si>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</si>
  <si>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</si>
  <si>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</si>
  <si>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</si>
  <si>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</si>
  <si>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</si>
  <si>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</si>
  <si>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</si>
  <si>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18:00 FRI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</si>
  <si>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</si>
  <si>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</si>
  <si>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</si>
  <si>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</si>
  <si>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</si>
  <si>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TBN</t>
  </si>
  <si>
    <t>GREEN HORIZON</t>
  </si>
  <si>
    <t>SEASPAN NEW DELHI</t>
  </si>
  <si>
    <t>VENETIA</t>
  </si>
  <si>
    <t>WILLIAM</t>
  </si>
  <si>
    <t>OOCL YOKOHAMA</t>
  </si>
  <si>
    <t>KOTA LUMAYAN</t>
  </si>
  <si>
    <t>CAPE FAWLEY</t>
  </si>
  <si>
    <t>ANTWERP BRIDGE</t>
  </si>
  <si>
    <t>055S</t>
  </si>
  <si>
    <t>SEASMILE</t>
  </si>
  <si>
    <t>OOCL TEXAS</t>
  </si>
  <si>
    <t>COSCO SINGAPORE</t>
  </si>
  <si>
    <t>KOTA PELANGI</t>
  </si>
  <si>
    <t>170S</t>
  </si>
  <si>
    <t>CAP</t>
  </si>
  <si>
    <t>FEEDER  (CV3)</t>
  </si>
  <si>
    <t>CSCL NEPTUNE</t>
  </si>
  <si>
    <t>062W</t>
  </si>
  <si>
    <t>COSCO FAITH</t>
  </si>
  <si>
    <t>HOLSATIA</t>
  </si>
  <si>
    <t>142S</t>
  </si>
  <si>
    <t>110S</t>
  </si>
  <si>
    <t>_</t>
  </si>
  <si>
    <t>001W</t>
  </si>
  <si>
    <t>ELA</t>
  </si>
  <si>
    <t>058S</t>
  </si>
  <si>
    <t>ISEACO GENESIS</t>
  </si>
  <si>
    <t>149S</t>
  </si>
  <si>
    <t>287S</t>
  </si>
  <si>
    <t>238S</t>
  </si>
  <si>
    <t>057s</t>
  </si>
  <si>
    <t>OOCL BRISBANE</t>
  </si>
  <si>
    <t>COSCO ANTWERP</t>
  </si>
  <si>
    <t>171S</t>
  </si>
  <si>
    <t>JINYUNHE</t>
  </si>
  <si>
    <t>WAN HAI 282</t>
  </si>
  <si>
    <t>367N</t>
  </si>
  <si>
    <t>029S</t>
  </si>
  <si>
    <t>167S</t>
  </si>
  <si>
    <t>111S</t>
  </si>
  <si>
    <t>160S</t>
  </si>
  <si>
    <t>030S</t>
  </si>
  <si>
    <t>112S</t>
  </si>
  <si>
    <t>31S</t>
  </si>
  <si>
    <t xml:space="preserve"> LADY OF LUCK</t>
  </si>
  <si>
    <t>161S</t>
  </si>
  <si>
    <t>OOCL SAN FRANCISCO</t>
  </si>
  <si>
    <t>158W</t>
  </si>
  <si>
    <t>CMA CGM ZEPHYR</t>
  </si>
  <si>
    <t>0GM4FW1MA</t>
  </si>
  <si>
    <t>APL YANGSHAN</t>
  </si>
  <si>
    <t>0MD2VW1MA</t>
  </si>
  <si>
    <t>COSCO SHIPPING PLANET</t>
  </si>
  <si>
    <t>015W</t>
  </si>
  <si>
    <t>CSCL INDIAN OCEAN</t>
  </si>
  <si>
    <t>COSCO ENGLAND</t>
  </si>
  <si>
    <t>047W</t>
  </si>
  <si>
    <t>063W</t>
  </si>
  <si>
    <t>2032S</t>
  </si>
  <si>
    <t>019S</t>
  </si>
  <si>
    <t>119S</t>
  </si>
  <si>
    <t>020S</t>
  </si>
  <si>
    <t>120S</t>
  </si>
  <si>
    <t>143S</t>
  </si>
  <si>
    <t>165S</t>
  </si>
  <si>
    <t>203S</t>
  </si>
  <si>
    <t>183S</t>
  </si>
  <si>
    <t>155S</t>
  </si>
  <si>
    <t>TIANJIN BRIDGE</t>
  </si>
  <si>
    <t>KOTA LEMBAH</t>
  </si>
  <si>
    <t>040S</t>
  </si>
  <si>
    <t>059S</t>
  </si>
  <si>
    <t>113S</t>
  </si>
  <si>
    <t>115S</t>
  </si>
  <si>
    <t>KOTA LARIS</t>
  </si>
  <si>
    <t>054S</t>
  </si>
  <si>
    <t>288S</t>
  </si>
  <si>
    <t>239S</t>
  </si>
  <si>
    <t>2035S</t>
  </si>
  <si>
    <t>0073-143W</t>
  </si>
  <si>
    <t>EVER EXCEL</t>
  </si>
  <si>
    <t>0075-152W</t>
  </si>
  <si>
    <t xml:space="preserve">ITAL UNICA  </t>
  </si>
  <si>
    <t>ITAL UNIVERSO</t>
  </si>
  <si>
    <t>0071-148W</t>
  </si>
  <si>
    <t>N141</t>
  </si>
  <si>
    <t>368N</t>
  </si>
  <si>
    <t>N142</t>
  </si>
  <si>
    <t>HANSA FREYBURG</t>
  </si>
  <si>
    <t>007S</t>
  </si>
  <si>
    <t>TOKYO TRADER</t>
  </si>
  <si>
    <t>023S</t>
  </si>
  <si>
    <t>008S</t>
  </si>
  <si>
    <t>CMA CGM ELBE</t>
  </si>
  <si>
    <t>0MD2ZW1MA</t>
  </si>
  <si>
    <t>TBN26</t>
  </si>
  <si>
    <t>0MD31W1MA</t>
  </si>
  <si>
    <t>TBN13(MEX4)</t>
  </si>
  <si>
    <t>TAURUS</t>
  </si>
  <si>
    <t>1058-023W</t>
  </si>
  <si>
    <t>0024W</t>
  </si>
  <si>
    <t>COSCO SHIPPING KILIMANJARO</t>
  </si>
  <si>
    <t>022W</t>
  </si>
  <si>
    <t>KOTA CARUM</t>
  </si>
  <si>
    <t>0065W</t>
  </si>
  <si>
    <t>052W</t>
  </si>
  <si>
    <t>OOCL HOUSTON</t>
  </si>
  <si>
    <t>172S</t>
  </si>
  <si>
    <t>CSL ATLANTIC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</si>
</sst>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&quot;N&quot;000"/>
    <numFmt numFmtId="173" formatCode="[$-14809]dd/mm/yyyy;@"/>
    <numFmt numFmtId="174" formatCode="0000&quot;S&quot;"/>
    <numFmt numFmtId="175" formatCode="_ * #,##0_ ;_ * \-#,##0_ ;_ * &quot;-&quot;_ ;_ @_ "/>
  </numFmts>
  <fonts count="108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theme="8" tint="-0.49998474074526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9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30" borderId="12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4" fontId="6" fillId="0" borderId="0"/>
    <xf numFmtId="174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3" fontId="6" fillId="0" borderId="0"/>
    <xf numFmtId="0" fontId="1" fillId="0" borderId="0"/>
    <xf numFmtId="175" fontId="1" fillId="0" borderId="0" applyFont="0" applyFill="0" applyBorder="0" applyAlignment="0" applyProtection="0"/>
    <xf numFmtId="0" fontId="105" fillId="0" borderId="0">
      <alignment vertical="center"/>
    </xf>
    <xf numFmtId="175" fontId="104" fillId="0" borderId="0" applyFont="0" applyFill="0" applyBorder="0" applyAlignment="0" applyProtection="0"/>
    <xf numFmtId="175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707">
    <xf numFmtId="0" fontId="0" fillId="0" borderId="0" xfId="0"/>
    <xf numFmtId="0" fontId="37" fillId="0" borderId="0" xfId="49" applyFont="1" applyFill="1" applyAlignment="1">
      <alignment vertical="center"/>
    </xf>
    <xf numFmtId="0" fontId="38" fillId="0" borderId="0" xfId="45" applyFont="1" applyFill="1" applyAlignment="1">
      <alignment vertical="center"/>
    </xf>
    <xf numFmtId="16" fontId="39" fillId="0" borderId="0" xfId="51" applyNumberFormat="1" applyFont="1" applyFill="1" applyBorder="1" applyAlignment="1">
      <alignment horizontal="center" vertical="center"/>
    </xf>
    <xf numFmtId="0" fontId="40" fillId="0" borderId="0" xfId="45" applyFont="1" applyFill="1"/>
    <xf numFmtId="0" fontId="39" fillId="0" borderId="0" xfId="49" applyFont="1" applyFill="1" applyAlignment="1">
      <alignment horizontal="left" vertical="center"/>
    </xf>
    <xf numFmtId="0" fontId="38" fillId="0" borderId="0" xfId="0" applyFont="1" applyFill="1"/>
    <xf numFmtId="0" fontId="38" fillId="0" borderId="0" xfId="49" applyFont="1" applyFill="1" applyAlignment="1">
      <alignment vertical="center"/>
    </xf>
    <xf numFmtId="0" fontId="40" fillId="0" borderId="0" xfId="45" applyFont="1" applyFill="1" applyAlignment="1">
      <alignment vertical="center"/>
    </xf>
    <xf numFmtId="0" fontId="38" fillId="0" borderId="0" xfId="51" applyFont="1" applyFill="1" applyAlignment="1">
      <alignment vertical="center"/>
    </xf>
    <xf numFmtId="0" fontId="41" fillId="0" borderId="0" xfId="47" applyFont="1" applyFill="1" applyBorder="1" applyAlignment="1">
      <alignment horizontal="center"/>
    </xf>
    <xf numFmtId="0" fontId="42" fillId="0" borderId="0" xfId="47" applyFont="1" applyFill="1"/>
    <xf numFmtId="166" fontId="41" fillId="0" borderId="0" xfId="46" applyNumberFormat="1" applyFont="1" applyFill="1" applyBorder="1" applyAlignment="1">
      <alignment horizontal="center"/>
    </xf>
    <xf numFmtId="0" fontId="42" fillId="0" borderId="0" xfId="46" applyFont="1" applyFill="1"/>
    <xf numFmtId="0" fontId="41" fillId="0" borderId="0" xfId="46" applyFont="1" applyFill="1" applyAlignment="1">
      <alignment horizontal="centerContinuous"/>
    </xf>
    <xf numFmtId="0" fontId="41" fillId="0" borderId="0" xfId="46" applyFont="1" applyFill="1" applyBorder="1" applyAlignment="1">
      <alignment horizontal="center"/>
    </xf>
    <xf numFmtId="0" fontId="40" fillId="0" borderId="0" xfId="45" applyFont="1" applyFill="1" applyAlignment="1">
      <alignment horizontal="center"/>
    </xf>
    <xf numFmtId="0" fontId="40" fillId="0" borderId="0" xfId="45" applyFont="1" applyFill="1" applyAlignment="1">
      <alignment horizontal="right"/>
    </xf>
    <xf numFmtId="0" fontId="44" fillId="0" borderId="0" xfId="45" applyFont="1" applyFill="1"/>
    <xf numFmtId="0" fontId="41" fillId="0" borderId="0" xfId="45" applyFont="1" applyFill="1" applyBorder="1" applyAlignment="1"/>
    <xf numFmtId="0" fontId="40" fillId="0" borderId="0" xfId="0" applyFont="1" applyFill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 applyFill="1"/>
    <xf numFmtId="0" fontId="40" fillId="0" borderId="0" xfId="0" applyFont="1" applyFill="1"/>
    <xf numFmtId="0" fontId="41" fillId="0" borderId="0" xfId="49" applyFont="1" applyFill="1" applyAlignment="1">
      <alignment vertical="center"/>
    </xf>
    <xf numFmtId="0" fontId="46" fillId="0" borderId="0" xfId="0" applyFont="1" applyFill="1"/>
    <xf numFmtId="0" fontId="47" fillId="0" borderId="0" xfId="0" applyFont="1" applyFill="1"/>
    <xf numFmtId="0" fontId="48" fillId="0" borderId="0" xfId="51" applyFont="1" applyFill="1" applyAlignment="1">
      <alignment vertical="center"/>
    </xf>
    <xf numFmtId="0" fontId="48" fillId="0" borderId="0" xfId="51" applyFont="1" applyFill="1" applyAlignment="1">
      <alignment horizontal="right" vertical="center"/>
    </xf>
    <xf numFmtId="1" fontId="49" fillId="0" borderId="0" xfId="51" applyNumberFormat="1" applyFont="1" applyFill="1" applyBorder="1" applyAlignment="1">
      <alignment horizontal="left" vertical="center"/>
    </xf>
    <xf numFmtId="0" fontId="39" fillId="0" borderId="0" xfId="51" applyFont="1" applyFill="1" applyAlignment="1">
      <alignment vertical="center"/>
    </xf>
    <xf numFmtId="0" fontId="44" fillId="0" borderId="0" xfId="51" applyFont="1" applyFill="1" applyAlignment="1">
      <alignment vertical="center"/>
    </xf>
    <xf numFmtId="0" fontId="39" fillId="0" borderId="0" xfId="49" applyFont="1" applyFill="1" applyAlignment="1">
      <alignment vertical="center"/>
    </xf>
    <xf numFmtId="0" fontId="39" fillId="0" borderId="0" xfId="49" applyFont="1" applyFill="1" applyBorder="1" applyAlignment="1">
      <alignment vertical="center"/>
    </xf>
    <xf numFmtId="0" fontId="48" fillId="0" borderId="0" xfId="49" applyFont="1" applyFill="1" applyBorder="1" applyAlignment="1">
      <alignment vertical="center"/>
    </xf>
    <xf numFmtId="0" fontId="50" fillId="0" borderId="0" xfId="49" applyFont="1" applyFill="1" applyBorder="1" applyAlignment="1">
      <alignment vertical="center"/>
    </xf>
    <xf numFmtId="0" fontId="39" fillId="0" borderId="0" xfId="49" applyFont="1" applyFill="1" applyAlignment="1">
      <alignment horizontal="right" vertical="center"/>
    </xf>
    <xf numFmtId="1" fontId="40" fillId="0" borderId="0" xfId="51" applyNumberFormat="1" applyFont="1" applyFill="1" applyAlignment="1">
      <alignment horizontal="left" vertical="center"/>
    </xf>
    <xf numFmtId="0" fontId="41" fillId="0" borderId="0" xfId="49" applyFont="1" applyFill="1" applyBorder="1" applyAlignment="1">
      <alignment vertical="center"/>
    </xf>
    <xf numFmtId="0" fontId="40" fillId="0" borderId="0" xfId="51" applyFont="1" applyFill="1" applyAlignment="1">
      <alignment vertical="center"/>
    </xf>
    <xf numFmtId="0" fontId="39" fillId="0" borderId="0" xfId="49" applyFont="1" applyFill="1" applyBorder="1" applyAlignment="1">
      <alignment horizontal="right" vertical="center"/>
    </xf>
    <xf numFmtId="16" fontId="51" fillId="0" borderId="0" xfId="45" applyNumberFormat="1" applyFont="1" applyFill="1" applyBorder="1" applyAlignment="1">
      <alignment horizontal="center"/>
    </xf>
    <xf numFmtId="0" fontId="39" fillId="0" borderId="0" xfId="51" applyFont="1" applyFill="1" applyBorder="1" applyAlignment="1">
      <alignment horizontal="right" vertical="center"/>
    </xf>
    <xf numFmtId="0" fontId="39" fillId="0" borderId="0" xfId="45" applyFont="1" applyFill="1" applyAlignment="1">
      <alignment horizontal="left"/>
    </xf>
    <xf numFmtId="0" fontId="38" fillId="0" borderId="0" xfId="51" applyFont="1" applyFill="1" applyBorder="1" applyAlignment="1">
      <alignment horizontal="left" vertical="center"/>
    </xf>
    <xf numFmtId="0" fontId="39" fillId="0" borderId="0" xfId="45" applyFont="1" applyFill="1"/>
    <xf numFmtId="0" fontId="40" fillId="0" borderId="0" xfId="47" applyFont="1" applyFill="1" applyBorder="1"/>
    <xf numFmtId="0" fontId="52" fillId="0" borderId="0" xfId="47" applyFont="1" applyFill="1" applyBorder="1" applyAlignment="1">
      <alignment horizontal="center"/>
    </xf>
    <xf numFmtId="0" fontId="42" fillId="0" borderId="0" xfId="46" applyFont="1" applyFill="1" applyBorder="1" applyAlignment="1">
      <alignment horizontal="centerContinuous"/>
    </xf>
    <xf numFmtId="0" fontId="41" fillId="0" borderId="0" xfId="45" applyFont="1" applyFill="1" applyBorder="1" applyAlignment="1">
      <alignment horizontal="left"/>
    </xf>
    <xf numFmtId="0" fontId="36" fillId="4" borderId="0" xfId="51" applyFont="1" applyFill="1" applyBorder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0" fontId="33" fillId="0" borderId="0" xfId="46" applyFont="1" applyFill="1"/>
    <xf numFmtId="0" fontId="33" fillId="0" borderId="0" xfId="46" applyFont="1" applyFill="1" applyAlignment="1">
      <alignment horizontal="left"/>
    </xf>
    <xf numFmtId="167" fontId="36" fillId="3" borderId="3" xfId="46" applyNumberFormat="1" applyFont="1" applyFill="1" applyBorder="1" applyAlignment="1">
      <alignment vertical="center"/>
    </xf>
    <xf numFmtId="166" fontId="63" fillId="0" borderId="0" xfId="0" applyNumberFormat="1" applyFont="1" applyFill="1" applyBorder="1" applyAlignment="1">
      <alignment horizontal="center"/>
    </xf>
    <xf numFmtId="166" fontId="62" fillId="0" borderId="0" xfId="0" applyNumberFormat="1" applyFont="1" applyFill="1" applyBorder="1" applyAlignment="1">
      <alignment horizontal="center"/>
    </xf>
    <xf numFmtId="167" fontId="36" fillId="3" borderId="0" xfId="46" applyNumberFormat="1" applyFont="1" applyFill="1" applyBorder="1" applyAlignment="1">
      <alignment horizontal="center" vertical="center"/>
    </xf>
    <xf numFmtId="0" fontId="33" fillId="0" borderId="0" xfId="45" applyFont="1" applyFill="1" applyBorder="1" applyAlignment="1">
      <alignment vertical="center"/>
    </xf>
    <xf numFmtId="0" fontId="33" fillId="0" borderId="0" xfId="45" applyFont="1" applyBorder="1" applyAlignment="1">
      <alignment vertical="center"/>
    </xf>
    <xf numFmtId="0" fontId="33" fillId="4" borderId="0" xfId="46" applyFont="1" applyFill="1" applyBorder="1"/>
    <xf numFmtId="0" fontId="33" fillId="4" borderId="0" xfId="45" applyFont="1" applyFill="1" applyBorder="1" applyAlignment="1">
      <alignment vertical="center"/>
    </xf>
    <xf numFmtId="0" fontId="33" fillId="0" borderId="0" xfId="46" applyFont="1" applyBorder="1"/>
    <xf numFmtId="0" fontId="60" fillId="4" borderId="0" xfId="45" applyFont="1" applyFill="1" applyBorder="1" applyAlignment="1">
      <alignment horizontal="center" vertical="center"/>
    </xf>
    <xf numFmtId="0" fontId="55" fillId="3" borderId="0" xfId="49" applyFont="1" applyFill="1" applyBorder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Border="1" applyAlignment="1">
      <alignment vertical="center"/>
    </xf>
    <xf numFmtId="0" fontId="58" fillId="0" borderId="0" xfId="45" applyFont="1" applyBorder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Border="1" applyAlignment="1">
      <alignment horizontal="center"/>
    </xf>
    <xf numFmtId="171" fontId="33" fillId="0" borderId="3" xfId="121" applyNumberFormat="1" applyFont="1" applyFill="1" applyBorder="1" applyAlignment="1">
      <alignment horizontal="center" vertical="center" wrapText="1"/>
    </xf>
    <xf numFmtId="0" fontId="68" fillId="0" borderId="0" xfId="46" applyFont="1" applyBorder="1" applyAlignment="1">
      <alignment horizontal="right"/>
    </xf>
    <xf numFmtId="0" fontId="69" fillId="5" borderId="0" xfId="51" applyFont="1" applyFill="1" applyBorder="1" applyAlignment="1">
      <alignment horizontal="right" vertical="center"/>
    </xf>
    <xf numFmtId="168" fontId="33" fillId="5" borderId="0" xfId="46" applyNumberFormat="1" applyFont="1" applyFill="1" applyBorder="1"/>
    <xf numFmtId="167" fontId="65" fillId="5" borderId="0" xfId="46" applyNumberFormat="1" applyFont="1" applyFill="1" applyBorder="1" applyAlignment="1">
      <alignment horizontal="left"/>
    </xf>
    <xf numFmtId="0" fontId="70" fillId="5" borderId="0" xfId="45" applyFont="1" applyFill="1" applyBorder="1" applyAlignment="1">
      <alignment horizontal="center"/>
    </xf>
    <xf numFmtId="0" fontId="33" fillId="5" borderId="0" xfId="46" applyFont="1" applyFill="1" applyBorder="1"/>
    <xf numFmtId="0" fontId="34" fillId="3" borderId="0" xfId="49" applyFont="1" applyFill="1" applyBorder="1" applyAlignment="1">
      <alignment vertical="center"/>
    </xf>
    <xf numFmtId="0" fontId="71" fillId="3" borderId="0" xfId="49" applyFont="1" applyFill="1" applyBorder="1" applyAlignment="1">
      <alignment vertical="center"/>
    </xf>
    <xf numFmtId="0" fontId="33" fillId="5" borderId="0" xfId="45" applyFont="1" applyFill="1" applyBorder="1"/>
    <xf numFmtId="0" fontId="33" fillId="2" borderId="0" xfId="46" applyFont="1" applyFill="1"/>
    <xf numFmtId="0" fontId="63" fillId="3" borderId="0" xfId="49" applyFont="1" applyFill="1" applyBorder="1" applyAlignment="1">
      <alignment vertical="center"/>
    </xf>
    <xf numFmtId="0" fontId="72" fillId="8" borderId="0" xfId="45" applyFont="1" applyFill="1" applyBorder="1" applyAlignment="1">
      <alignment horizontal="right" vertical="center"/>
    </xf>
    <xf numFmtId="0" fontId="43" fillId="5" borderId="0" xfId="45" applyFont="1" applyFill="1" applyBorder="1" applyAlignment="1">
      <alignment vertical="center"/>
    </xf>
    <xf numFmtId="0" fontId="34" fillId="5" borderId="0" xfId="0" applyFont="1" applyFill="1" applyBorder="1" applyAlignment="1">
      <alignment horizontal="center"/>
    </xf>
    <xf numFmtId="16" fontId="33" fillId="5" borderId="0" xfId="45" applyNumberFormat="1" applyFont="1" applyFill="1" applyBorder="1"/>
    <xf numFmtId="0" fontId="58" fillId="3" borderId="0" xfId="49" applyFont="1" applyFill="1" applyBorder="1" applyAlignment="1">
      <alignment vertical="center"/>
    </xf>
    <xf numFmtId="0" fontId="64" fillId="3" borderId="0" xfId="45" applyFont="1" applyFill="1" applyBorder="1" applyAlignment="1">
      <alignment horizontal="right" vertical="center"/>
    </xf>
    <xf numFmtId="0" fontId="33" fillId="5" borderId="0" xfId="45" applyFont="1" applyFill="1"/>
    <xf numFmtId="0" fontId="73" fillId="3" borderId="0" xfId="45" applyFont="1" applyFill="1" applyBorder="1" applyAlignment="1">
      <alignment horizontal="right" vertical="center"/>
    </xf>
    <xf numFmtId="0" fontId="61" fillId="3" borderId="0" xfId="49" applyFont="1" applyFill="1" applyBorder="1" applyAlignment="1">
      <alignment vertical="center"/>
    </xf>
    <xf numFmtId="0" fontId="59" fillId="3" borderId="0" xfId="49" applyFont="1" applyFill="1" applyBorder="1" applyAlignment="1">
      <alignment vertical="center"/>
    </xf>
    <xf numFmtId="16" fontId="59" fillId="0" borderId="0" xfId="51" applyNumberFormat="1" applyFont="1" applyBorder="1" applyAlignment="1">
      <alignment horizontal="center" vertical="center"/>
    </xf>
    <xf numFmtId="0" fontId="58" fillId="5" borderId="0" xfId="0" applyFont="1" applyFill="1" applyBorder="1" applyAlignment="1">
      <alignment horizontal="center"/>
    </xf>
    <xf numFmtId="0" fontId="71" fillId="5" borderId="0" xfId="51" applyFont="1" applyFill="1" applyBorder="1" applyAlignment="1">
      <alignment horizontal="left" vertical="center"/>
    </xf>
    <xf numFmtId="1" fontId="74" fillId="5" borderId="0" xfId="51" applyNumberFormat="1" applyFont="1" applyFill="1" applyBorder="1" applyAlignment="1">
      <alignment horizontal="left" vertical="center"/>
    </xf>
    <xf numFmtId="0" fontId="70" fillId="3" borderId="0" xfId="49" applyFont="1" applyFill="1" applyBorder="1" applyAlignment="1">
      <alignment vertical="center"/>
    </xf>
    <xf numFmtId="0" fontId="72" fillId="3" borderId="0" xfId="45" applyFont="1" applyFill="1" applyBorder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Border="1" applyAlignment="1">
      <alignment vertical="center"/>
    </xf>
    <xf numFmtId="16" fontId="67" fillId="5" borderId="0" xfId="51" applyNumberFormat="1" applyFont="1" applyFill="1" applyBorder="1" applyAlignment="1">
      <alignment horizontal="center" vertical="center"/>
    </xf>
    <xf numFmtId="0" fontId="33" fillId="3" borderId="0" xfId="48" applyFont="1" applyFill="1"/>
    <xf numFmtId="170" fontId="58" fillId="0" borderId="0" xfId="48" applyNumberFormat="1" applyFont="1" applyFill="1" applyBorder="1" applyAlignment="1">
      <alignment horizontal="center" vertical="center"/>
    </xf>
    <xf numFmtId="167" fontId="36" fillId="0" borderId="0" xfId="46" applyNumberFormat="1" applyFont="1" applyFill="1" applyBorder="1" applyAlignment="1">
      <alignment horizontal="center" vertical="center"/>
    </xf>
    <xf numFmtId="166" fontId="63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horizontal="center" vertical="center"/>
    </xf>
    <xf numFmtId="169" fontId="76" fillId="0" borderId="0" xfId="48" applyNumberFormat="1" applyFont="1" applyFill="1" applyBorder="1" applyAlignment="1">
      <alignment horizontal="center" vertical="center"/>
    </xf>
    <xf numFmtId="16" fontId="76" fillId="0" borderId="0" xfId="48" applyNumberFormat="1" applyFont="1" applyFill="1" applyBorder="1" applyAlignment="1">
      <alignment horizontal="center" vertical="center"/>
    </xf>
    <xf numFmtId="166" fontId="62" fillId="0" borderId="0" xfId="0" applyNumberFormat="1" applyFont="1" applyFill="1" applyBorder="1" applyAlignment="1">
      <alignment vertical="center"/>
    </xf>
    <xf numFmtId="0" fontId="33" fillId="4" borderId="0" xfId="48" applyFont="1" applyFill="1" applyBorder="1"/>
    <xf numFmtId="0" fontId="34" fillId="0" borderId="0" xfId="48" applyFont="1" applyFill="1" applyBorder="1" applyAlignment="1">
      <alignment horizontal="center" vertical="center"/>
    </xf>
    <xf numFmtId="16" fontId="58" fillId="0" borderId="0" xfId="48" applyNumberFormat="1" applyFont="1" applyFill="1" applyBorder="1" applyAlignment="1">
      <alignment horizontal="center" vertical="center"/>
    </xf>
    <xf numFmtId="0" fontId="54" fillId="0" borderId="0" xfId="48" applyFont="1" applyFill="1"/>
    <xf numFmtId="0" fontId="54" fillId="0" borderId="0" xfId="48" applyFont="1" applyFill="1" applyAlignment="1">
      <alignment wrapText="1"/>
    </xf>
    <xf numFmtId="0" fontId="58" fillId="0" borderId="0" xfId="48" applyFont="1" applyFill="1" applyAlignment="1">
      <alignment horizontal="center"/>
    </xf>
    <xf numFmtId="0" fontId="66" fillId="0" borderId="0" xfId="48" applyFont="1" applyFill="1"/>
    <xf numFmtId="0" fontId="66" fillId="0" borderId="0" xfId="48" applyFont="1" applyFill="1" applyAlignment="1">
      <alignment horizontal="center"/>
    </xf>
    <xf numFmtId="0" fontId="67" fillId="0" borderId="0" xfId="48" applyFont="1" applyFill="1" applyAlignment="1">
      <alignment horizontal="center"/>
    </xf>
    <xf numFmtId="0" fontId="58" fillId="0" borderId="0" xfId="48" applyFont="1" applyFill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Fill="1" applyAlignment="1">
      <alignment horizontal="center"/>
    </xf>
    <xf numFmtId="15" fontId="58" fillId="0" borderId="0" xfId="13" applyNumberFormat="1" applyFont="1" applyFill="1" applyBorder="1" applyAlignment="1"/>
    <xf numFmtId="0" fontId="33" fillId="0" borderId="0" xfId="48" applyFont="1" applyFill="1"/>
    <xf numFmtId="0" fontId="77" fillId="0" borderId="0" xfId="48" applyFont="1" applyFill="1" applyAlignment="1">
      <alignment horizontal="left"/>
    </xf>
    <xf numFmtId="0" fontId="75" fillId="0" borderId="0" xfId="48" applyFont="1" applyFill="1" applyAlignment="1">
      <alignment horizontal="left"/>
    </xf>
    <xf numFmtId="0" fontId="60" fillId="0" borderId="0" xfId="48" applyFont="1" applyFill="1" applyAlignment="1">
      <alignment horizontal="left"/>
    </xf>
    <xf numFmtId="0" fontId="33" fillId="0" borderId="0" xfId="0" applyFont="1" applyFill="1" applyBorder="1" applyAlignment="1">
      <alignment vertical="center"/>
    </xf>
    <xf numFmtId="0" fontId="77" fillId="0" borderId="0" xfId="48" applyFont="1" applyFill="1"/>
    <xf numFmtId="0" fontId="79" fillId="4" borderId="0" xfId="48" applyFont="1" applyFill="1" applyBorder="1"/>
    <xf numFmtId="0" fontId="33" fillId="3" borderId="0" xfId="48" applyFont="1" applyFill="1" applyBorder="1"/>
    <xf numFmtId="0" fontId="33" fillId="5" borderId="0" xfId="46" applyFont="1" applyFill="1" applyBorder="1" applyAlignment="1">
      <alignment horizontal="left"/>
    </xf>
    <xf numFmtId="0" fontId="33" fillId="5" borderId="0" xfId="45" applyFont="1" applyFill="1" applyBorder="1" applyAlignment="1">
      <alignment horizontal="center"/>
    </xf>
    <xf numFmtId="167" fontId="63" fillId="5" borderId="0" xfId="46" applyNumberFormat="1" applyFont="1" applyFill="1" applyBorder="1" applyAlignment="1">
      <alignment horizontal="left"/>
    </xf>
    <xf numFmtId="0" fontId="80" fillId="3" borderId="0" xfId="49" applyFont="1" applyFill="1" applyBorder="1" applyAlignment="1">
      <alignment vertical="center"/>
    </xf>
    <xf numFmtId="0" fontId="57" fillId="3" borderId="0" xfId="49" applyFont="1" applyFill="1" applyBorder="1" applyAlignment="1">
      <alignment vertical="center"/>
    </xf>
    <xf numFmtId="1" fontId="81" fillId="5" borderId="0" xfId="51" applyNumberFormat="1" applyFont="1" applyFill="1" applyBorder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33" fillId="5" borderId="0" xfId="46" applyFont="1" applyFill="1"/>
    <xf numFmtId="0" fontId="67" fillId="5" borderId="0" xfId="46" applyFont="1" applyFill="1" applyBorder="1" applyAlignment="1">
      <alignment horizontal="left"/>
    </xf>
    <xf numFmtId="0" fontId="66" fillId="5" borderId="0" xfId="46" applyFont="1" applyFill="1" applyBorder="1" applyAlignment="1">
      <alignment horizontal="right"/>
    </xf>
    <xf numFmtId="168" fontId="66" fillId="5" borderId="0" xfId="46" applyNumberFormat="1" applyFont="1" applyFill="1" applyBorder="1" applyAlignment="1">
      <alignment horizontal="center"/>
    </xf>
    <xf numFmtId="0" fontId="66" fillId="5" borderId="0" xfId="46" applyFont="1" applyFill="1" applyBorder="1" applyAlignment="1">
      <alignment horizontal="center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Border="1" applyAlignment="1">
      <alignment horizontal="center"/>
    </xf>
    <xf numFmtId="15" fontId="58" fillId="5" borderId="0" xfId="45" applyNumberFormat="1" applyFont="1" applyFill="1" applyBorder="1" applyAlignment="1">
      <alignment horizontal="center"/>
    </xf>
    <xf numFmtId="0" fontId="77" fillId="0" borderId="0" xfId="46" applyFont="1" applyFill="1" applyAlignment="1">
      <alignment horizontal="left"/>
    </xf>
    <xf numFmtId="0" fontId="33" fillId="5" borderId="0" xfId="46" applyFont="1" applyFill="1" applyAlignment="1">
      <alignment horizontal="left"/>
    </xf>
    <xf numFmtId="22" fontId="33" fillId="5" borderId="0" xfId="46" applyNumberFormat="1" applyFont="1" applyFill="1"/>
    <xf numFmtId="0" fontId="60" fillId="0" borderId="0" xfId="46" applyFont="1" applyFill="1" applyAlignment="1">
      <alignment horizontal="left"/>
    </xf>
    <xf numFmtId="0" fontId="75" fillId="0" borderId="0" xfId="46" applyFont="1" applyFill="1" applyAlignment="1">
      <alignment horizontal="left"/>
    </xf>
    <xf numFmtId="0" fontId="33" fillId="5" borderId="0" xfId="46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 vertical="center"/>
    </xf>
    <xf numFmtId="0" fontId="33" fillId="4" borderId="0" xfId="46" applyFont="1" applyFill="1" applyAlignment="1">
      <alignment horizontal="center" vertical="center"/>
    </xf>
    <xf numFmtId="0" fontId="68" fillId="4" borderId="0" xfId="46" applyFont="1" applyFill="1" applyBorder="1" applyAlignment="1">
      <alignment horizontal="center" vertical="center"/>
    </xf>
    <xf numFmtId="0" fontId="33" fillId="4" borderId="0" xfId="48" applyFont="1" applyFill="1" applyAlignment="1">
      <alignment horizontal="center" vertical="center"/>
    </xf>
    <xf numFmtId="166" fontId="78" fillId="5" borderId="0" xfId="0" applyNumberFormat="1" applyFont="1" applyFill="1" applyBorder="1" applyAlignment="1">
      <alignment horizontal="center"/>
    </xf>
    <xf numFmtId="166" fontId="57" fillId="5" borderId="0" xfId="0" applyNumberFormat="1" applyFont="1" applyFill="1" applyBorder="1" applyAlignment="1">
      <alignment horizontal="center"/>
    </xf>
    <xf numFmtId="0" fontId="33" fillId="5" borderId="0" xfId="46" applyFont="1" applyFill="1" applyAlignment="1">
      <alignment horizontal="right"/>
    </xf>
    <xf numFmtId="168" fontId="33" fillId="5" borderId="0" xfId="46" applyNumberFormat="1" applyFont="1" applyFill="1"/>
    <xf numFmtId="0" fontId="77" fillId="5" borderId="0" xfId="46" applyFont="1" applyFill="1" applyAlignment="1">
      <alignment horizontal="left"/>
    </xf>
    <xf numFmtId="0" fontId="85" fillId="5" borderId="0" xfId="46" applyFont="1" applyFill="1" applyAlignment="1">
      <alignment horizontal="left"/>
    </xf>
    <xf numFmtId="0" fontId="69" fillId="5" borderId="0" xfId="46" applyFont="1" applyFill="1" applyBorder="1" applyAlignment="1">
      <alignment horizontal="right"/>
    </xf>
    <xf numFmtId="0" fontId="67" fillId="2" borderId="0" xfId="46" applyFont="1" applyFill="1" applyBorder="1" applyAlignment="1">
      <alignment horizontal="left"/>
    </xf>
    <xf numFmtId="0" fontId="66" fillId="2" borderId="0" xfId="46" applyFont="1" applyFill="1" applyBorder="1" applyAlignment="1">
      <alignment horizontal="right"/>
    </xf>
    <xf numFmtId="168" fontId="66" fillId="2" borderId="0" xfId="46" applyNumberFormat="1" applyFont="1" applyFill="1" applyBorder="1" applyAlignment="1">
      <alignment horizontal="center"/>
    </xf>
    <xf numFmtId="0" fontId="66" fillId="2" borderId="0" xfId="46" applyFont="1" applyFill="1" applyBorder="1" applyAlignment="1">
      <alignment horizontal="center"/>
    </xf>
    <xf numFmtId="0" fontId="33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Border="1" applyAlignment="1">
      <alignment horizontal="center"/>
    </xf>
    <xf numFmtId="15" fontId="58" fillId="2" borderId="0" xfId="45" applyNumberFormat="1" applyFont="1" applyFill="1" applyBorder="1" applyAlignment="1">
      <alignment horizontal="center"/>
    </xf>
    <xf numFmtId="0" fontId="33" fillId="3" borderId="0" xfId="46" applyFont="1" applyFill="1"/>
    <xf numFmtId="0" fontId="78" fillId="3" borderId="0" xfId="49" applyFont="1" applyFill="1" applyBorder="1" applyAlignment="1">
      <alignment vertical="center"/>
    </xf>
    <xf numFmtId="16" fontId="57" fillId="5" borderId="0" xfId="46" applyNumberFormat="1" applyFont="1" applyFill="1" applyBorder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Border="1" applyAlignment="1">
      <alignment horizontal="center"/>
    </xf>
    <xf numFmtId="0" fontId="58" fillId="0" borderId="0" xfId="45" applyFont="1" applyBorder="1" applyAlignment="1">
      <alignment horizontal="left"/>
    </xf>
    <xf numFmtId="0" fontId="60" fillId="0" borderId="0" xfId="45" applyFont="1" applyFill="1" applyBorder="1" applyAlignment="1">
      <alignment horizontal="left" vertical="center"/>
    </xf>
    <xf numFmtId="0" fontId="33" fillId="5" borderId="0" xfId="45" applyFont="1" applyFill="1" applyBorder="1" applyAlignment="1">
      <alignment horizontal="left"/>
    </xf>
    <xf numFmtId="0" fontId="34" fillId="5" borderId="0" xfId="0" applyFont="1" applyFill="1" applyBorder="1" applyAlignment="1">
      <alignment horizontal="left"/>
    </xf>
    <xf numFmtId="0" fontId="58" fillId="5" borderId="0" xfId="0" applyFont="1" applyFill="1" applyBorder="1" applyAlignment="1">
      <alignment horizontal="left"/>
    </xf>
    <xf numFmtId="0" fontId="70" fillId="5" borderId="0" xfId="45" applyFont="1" applyFill="1" applyBorder="1" applyAlignment="1">
      <alignment horizontal="left"/>
    </xf>
    <xf numFmtId="0" fontId="58" fillId="2" borderId="0" xfId="46" applyFont="1" applyFill="1" applyBorder="1" applyAlignment="1"/>
    <xf numFmtId="0" fontId="34" fillId="0" borderId="0" xfId="46" applyFont="1" applyBorder="1" applyAlignment="1"/>
    <xf numFmtId="0" fontId="34" fillId="3" borderId="0" xfId="48" applyFont="1" applyFill="1" applyBorder="1" applyAlignment="1"/>
    <xf numFmtId="0" fontId="58" fillId="3" borderId="0" xfId="48" applyFont="1" applyFill="1" applyBorder="1" applyAlignment="1"/>
    <xf numFmtId="0" fontId="77" fillId="3" borderId="0" xfId="48" applyFont="1" applyFill="1" applyBorder="1" applyAlignment="1"/>
    <xf numFmtId="0" fontId="58" fillId="0" borderId="0" xfId="48" applyFont="1" applyFill="1" applyAlignment="1"/>
    <xf numFmtId="0" fontId="58" fillId="5" borderId="0" xfId="46" applyFont="1" applyFill="1" applyBorder="1" applyAlignment="1"/>
    <xf numFmtId="0" fontId="34" fillId="5" borderId="0" xfId="46" applyFont="1" applyFill="1" applyBorder="1" applyAlignment="1"/>
    <xf numFmtId="0" fontId="37" fillId="0" borderId="0" xfId="49" applyFont="1" applyFill="1" applyAlignment="1"/>
    <xf numFmtId="0" fontId="88" fillId="0" borderId="0" xfId="5" applyFont="1" applyFill="1" applyAlignment="1" applyProtection="1"/>
    <xf numFmtId="168" fontId="66" fillId="5" borderId="0" xfId="46" applyNumberFormat="1" applyFont="1" applyFill="1" applyAlignment="1">
      <alignment horizontal="center"/>
    </xf>
    <xf numFmtId="0" fontId="33" fillId="5" borderId="0" xfId="46" applyFont="1" applyFill="1" applyBorder="1" applyAlignment="1">
      <alignment horizontal="center"/>
    </xf>
    <xf numFmtId="0" fontId="43" fillId="5" borderId="0" xfId="45" applyFont="1" applyFill="1" applyBorder="1" applyAlignment="1">
      <alignment horizontal="center" vertical="center"/>
    </xf>
    <xf numFmtId="0" fontId="72" fillId="3" borderId="0" xfId="45" applyFont="1" applyFill="1" applyBorder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Border="1" applyAlignment="1">
      <alignment horizontal="center" vertical="center"/>
    </xf>
    <xf numFmtId="0" fontId="58" fillId="5" borderId="0" xfId="45" applyFont="1" applyFill="1" applyBorder="1" applyAlignment="1">
      <alignment horizontal="center" vertical="center"/>
    </xf>
    <xf numFmtId="166" fontId="59" fillId="4" borderId="18" xfId="0" applyNumberFormat="1" applyFont="1" applyFill="1" applyBorder="1" applyAlignment="1">
      <alignment horizontal="center" vertical="center"/>
    </xf>
    <xf numFmtId="166" fontId="56" fillId="0" borderId="22" xfId="0" applyNumberFormat="1" applyFont="1" applyFill="1" applyBorder="1" applyAlignment="1">
      <alignment horizontal="center" vertical="center"/>
    </xf>
    <xf numFmtId="166" fontId="62" fillId="0" borderId="24" xfId="0" applyNumberFormat="1" applyFont="1" applyFill="1" applyBorder="1" applyAlignment="1">
      <alignment horizontal="center" vertical="center"/>
    </xf>
    <xf numFmtId="167" fontId="55" fillId="3" borderId="22" xfId="46" applyNumberFormat="1" applyFont="1" applyFill="1" applyBorder="1" applyAlignment="1">
      <alignment horizontal="center" vertical="center"/>
    </xf>
    <xf numFmtId="166" fontId="59" fillId="0" borderId="23" xfId="0" applyNumberFormat="1" applyFont="1" applyFill="1" applyBorder="1" applyAlignment="1">
      <alignment horizontal="center" vertical="center"/>
    </xf>
    <xf numFmtId="168" fontId="33" fillId="5" borderId="0" xfId="46" applyNumberFormat="1" applyFont="1" applyFill="1" applyBorder="1" applyAlignment="1">
      <alignment horizontal="center"/>
    </xf>
    <xf numFmtId="0" fontId="72" fillId="8" borderId="0" xfId="45" applyFont="1" applyFill="1" applyBorder="1" applyAlignment="1">
      <alignment horizontal="center" vertical="center"/>
    </xf>
    <xf numFmtId="1" fontId="81" fillId="5" borderId="0" xfId="51" applyNumberFormat="1" applyFont="1" applyFill="1" applyBorder="1" applyAlignment="1">
      <alignment horizontal="center" vertical="center"/>
    </xf>
    <xf numFmtId="1" fontId="74" fillId="5" borderId="0" xfId="51" applyNumberFormat="1" applyFont="1" applyFill="1" applyBorder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1" xfId="46" applyNumberFormat="1" applyFont="1" applyFill="1" applyBorder="1" applyAlignment="1">
      <alignment horizontal="center" vertical="center"/>
    </xf>
    <xf numFmtId="166" fontId="62" fillId="4" borderId="21" xfId="0" applyNumberFormat="1" applyFont="1" applyFill="1" applyBorder="1" applyAlignment="1">
      <alignment horizontal="center" vertical="center"/>
    </xf>
    <xf numFmtId="16" fontId="36" fillId="4" borderId="23" xfId="46" applyNumberFormat="1" applyFont="1" applyFill="1" applyBorder="1" applyAlignment="1">
      <alignment horizontal="center" vertical="center"/>
    </xf>
    <xf numFmtId="16" fontId="36" fillId="4" borderId="24" xfId="46" applyNumberFormat="1" applyFont="1" applyFill="1" applyBorder="1" applyAlignment="1">
      <alignment horizontal="center" vertical="center"/>
    </xf>
    <xf numFmtId="166" fontId="56" fillId="0" borderId="14" xfId="0" applyNumberFormat="1" applyFont="1" applyFill="1" applyBorder="1" applyAlignment="1">
      <alignment horizontal="center" vertical="center"/>
    </xf>
    <xf numFmtId="166" fontId="62" fillId="0" borderId="19" xfId="0" applyNumberFormat="1" applyFont="1" applyFill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Border="1" applyAlignment="1">
      <alignment horizontal="center" vertical="center"/>
    </xf>
    <xf numFmtId="16" fontId="89" fillId="5" borderId="22" xfId="46" applyNumberFormat="1" applyFont="1" applyFill="1" applyBorder="1" applyAlignment="1">
      <alignment horizontal="center" vertical="center"/>
    </xf>
    <xf numFmtId="16" fontId="77" fillId="5" borderId="23" xfId="46" applyNumberFormat="1" applyFont="1" applyFill="1" applyBorder="1" applyAlignment="1">
      <alignment horizontal="center" vertical="center"/>
    </xf>
    <xf numFmtId="0" fontId="36" fillId="4" borderId="23" xfId="46" applyFont="1" applyFill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22" xfId="46" applyFont="1" applyFill="1" applyBorder="1" applyAlignment="1">
      <alignment horizontal="center" vertical="center" wrapText="1"/>
    </xf>
    <xf numFmtId="16" fontId="89" fillId="4" borderId="22" xfId="46" applyNumberFormat="1" applyFont="1" applyFill="1" applyBorder="1" applyAlignment="1">
      <alignment horizontal="center" vertical="center"/>
    </xf>
    <xf numFmtId="16" fontId="77" fillId="4" borderId="23" xfId="46" applyNumberFormat="1" applyFont="1" applyFill="1" applyBorder="1" applyAlignment="1">
      <alignment horizontal="center" vertical="center"/>
    </xf>
    <xf numFmtId="16" fontId="60" fillId="4" borderId="23" xfId="46" applyNumberFormat="1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 wrapText="1"/>
    </xf>
    <xf numFmtId="16" fontId="89" fillId="4" borderId="14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 wrapText="1"/>
    </xf>
    <xf numFmtId="0" fontId="36" fillId="5" borderId="25" xfId="46" applyFont="1" applyFill="1" applyBorder="1" applyAlignment="1">
      <alignment horizontal="center" vertical="center" wrapText="1"/>
    </xf>
    <xf numFmtId="16" fontId="36" fillId="4" borderId="17" xfId="46" applyNumberFormat="1" applyFont="1" applyFill="1" applyBorder="1" applyAlignment="1">
      <alignment horizontal="center" vertical="center"/>
    </xf>
    <xf numFmtId="0" fontId="89" fillId="0" borderId="0" xfId="48" applyFont="1" applyFill="1" applyAlignment="1">
      <alignment horizontal="left"/>
    </xf>
    <xf numFmtId="0" fontId="60" fillId="0" borderId="0" xfId="48" applyFont="1" applyFill="1" applyBorder="1" applyAlignment="1">
      <alignment horizontal="left"/>
    </xf>
    <xf numFmtId="0" fontId="34" fillId="0" borderId="22" xfId="48" applyFont="1" applyFill="1" applyBorder="1" applyAlignment="1">
      <alignment horizontal="center" vertical="center"/>
    </xf>
    <xf numFmtId="0" fontId="34" fillId="0" borderId="24" xfId="48" applyFont="1" applyFill="1" applyBorder="1" applyAlignment="1">
      <alignment horizontal="center" vertical="center"/>
    </xf>
    <xf numFmtId="0" fontId="36" fillId="5" borderId="27" xfId="45" applyFont="1" applyFill="1" applyBorder="1" applyAlignment="1">
      <alignment horizontal="center" vertical="center" wrapText="1"/>
    </xf>
    <xf numFmtId="0" fontId="54" fillId="5" borderId="25" xfId="45" applyFont="1" applyFill="1" applyBorder="1" applyAlignment="1">
      <alignment horizontal="center" vertical="center" wrapText="1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22" xfId="45" applyFont="1" applyFill="1" applyBorder="1" applyAlignment="1">
      <alignment horizontal="center" vertical="center"/>
    </xf>
    <xf numFmtId="0" fontId="36" fillId="7" borderId="24" xfId="45" applyFont="1" applyFill="1" applyBorder="1" applyAlignment="1">
      <alignment horizontal="center" vertical="center"/>
    </xf>
    <xf numFmtId="0" fontId="36" fillId="0" borderId="13" xfId="46" applyFont="1" applyFill="1" applyBorder="1" applyAlignment="1">
      <alignment horizontal="center" vertical="center"/>
    </xf>
    <xf numFmtId="0" fontId="33" fillId="0" borderId="0" xfId="46" applyFont="1" applyBorder="1" applyAlignment="1">
      <alignment horizontal="left"/>
    </xf>
    <xf numFmtId="0" fontId="36" fillId="4" borderId="25" xfId="46" applyFont="1" applyFill="1" applyBorder="1" applyAlignment="1">
      <alignment horizontal="center" vertical="center"/>
    </xf>
    <xf numFmtId="0" fontId="36" fillId="0" borderId="27" xfId="46" applyFont="1" applyFill="1" applyBorder="1" applyAlignment="1">
      <alignment horizontal="center" vertical="center" wrapText="1"/>
    </xf>
    <xf numFmtId="0" fontId="58" fillId="0" borderId="0" xfId="45" applyFont="1" applyFill="1" applyBorder="1" applyAlignment="1">
      <alignment horizontal="left" vertical="center"/>
    </xf>
    <xf numFmtId="0" fontId="60" fillId="4" borderId="0" xfId="45" applyFont="1" applyFill="1" applyBorder="1" applyAlignment="1">
      <alignment horizontal="left" vertical="center"/>
    </xf>
    <xf numFmtId="0" fontId="33" fillId="4" borderId="20" xfId="46" applyFont="1" applyFill="1" applyBorder="1" applyAlignment="1">
      <alignment horizontal="center" vertical="center"/>
    </xf>
    <xf numFmtId="0" fontId="33" fillId="4" borderId="24" xfId="45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Border="1" applyAlignment="1">
      <alignment horizontal="left" vertical="center"/>
    </xf>
    <xf numFmtId="0" fontId="77" fillId="5" borderId="0" xfId="0" applyNumberFormat="1" applyFont="1" applyFill="1" applyBorder="1" applyAlignment="1">
      <alignment horizontal="left" vertical="center"/>
    </xf>
    <xf numFmtId="0" fontId="36" fillId="6" borderId="13" xfId="46" applyFont="1" applyFill="1" applyBorder="1" applyAlignment="1">
      <alignment horizontal="center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77" fillId="2" borderId="23" xfId="46" applyNumberFormat="1" applyFont="1" applyFill="1" applyBorder="1" applyAlignment="1">
      <alignment horizontal="center" vertical="center"/>
    </xf>
    <xf numFmtId="0" fontId="86" fillId="2" borderId="24" xfId="49" applyFont="1" applyFill="1" applyBorder="1" applyAlignment="1">
      <alignment horizontal="center" vertical="center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Border="1" applyAlignment="1">
      <alignment horizontal="center" vertical="center"/>
    </xf>
    <xf numFmtId="0" fontId="86" fillId="2" borderId="20" xfId="49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0" fontId="36" fillId="2" borderId="13" xfId="46" applyFont="1" applyFill="1" applyBorder="1" applyAlignment="1">
      <alignment horizontal="center" vertical="center" wrapText="1"/>
    </xf>
    <xf numFmtId="0" fontId="86" fillId="2" borderId="24" xfId="46" applyFont="1" applyFill="1" applyBorder="1" applyAlignment="1">
      <alignment horizontal="center" vertical="center"/>
    </xf>
    <xf numFmtId="0" fontId="36" fillId="2" borderId="27" xfId="46" applyFont="1" applyFill="1" applyBorder="1" applyAlignment="1">
      <alignment horizontal="center" vertical="center" wrapText="1"/>
    </xf>
    <xf numFmtId="16" fontId="86" fillId="2" borderId="16" xfId="46" applyNumberFormat="1" applyFont="1" applyFill="1" applyBorder="1" applyAlignment="1">
      <alignment horizontal="center" vertical="center"/>
    </xf>
    <xf numFmtId="16" fontId="77" fillId="2" borderId="18" xfId="46" applyNumberFormat="1" applyFont="1" applyFill="1" applyBorder="1" applyAlignment="1">
      <alignment horizontal="center" vertical="center"/>
    </xf>
    <xf numFmtId="0" fontId="86" fillId="2" borderId="21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16" fontId="36" fillId="0" borderId="14" xfId="46" applyNumberFormat="1" applyFont="1" applyBorder="1" applyAlignment="1">
      <alignment vertical="center"/>
    </xf>
    <xf numFmtId="16" fontId="36" fillId="0" borderId="19" xfId="46" applyNumberFormat="1" applyFont="1" applyBorder="1" applyAlignment="1">
      <alignment vertical="center"/>
    </xf>
    <xf numFmtId="167" fontId="36" fillId="0" borderId="22" xfId="46" applyNumberFormat="1" applyFont="1" applyBorder="1" applyAlignment="1">
      <alignment vertical="center"/>
    </xf>
    <xf numFmtId="167" fontId="36" fillId="0" borderId="24" xfId="46" applyNumberFormat="1" applyFont="1" applyBorder="1" applyAlignment="1">
      <alignment vertical="center"/>
    </xf>
    <xf numFmtId="167" fontId="36" fillId="0" borderId="23" xfId="46" applyNumberFormat="1" applyFont="1" applyBorder="1" applyAlignment="1">
      <alignment vertical="center"/>
    </xf>
    <xf numFmtId="0" fontId="36" fillId="3" borderId="22" xfId="6" applyFont="1" applyFill="1" applyBorder="1" applyAlignment="1">
      <alignment horizontal="center" vertical="center" wrapText="1"/>
    </xf>
    <xf numFmtId="16" fontId="36" fillId="0" borderId="22" xfId="46" applyNumberFormat="1" applyFont="1" applyBorder="1" applyAlignment="1">
      <alignment horizontal="center" vertical="center"/>
    </xf>
    <xf numFmtId="16" fontId="36" fillId="0" borderId="24" xfId="46" applyNumberFormat="1" applyFont="1" applyBorder="1" applyAlignment="1">
      <alignment horizontal="center" vertical="center"/>
    </xf>
    <xf numFmtId="16" fontId="36" fillId="0" borderId="23" xfId="46" applyNumberFormat="1" applyFont="1" applyBorder="1" applyAlignment="1">
      <alignment horizontal="center" vertical="center"/>
    </xf>
    <xf numFmtId="0" fontId="36" fillId="7" borderId="24" xfId="6" applyFont="1" applyFill="1" applyBorder="1" applyAlignment="1">
      <alignment horizontal="center" vertical="center" wrapText="1"/>
    </xf>
    <xf numFmtId="0" fontId="36" fillId="3" borderId="13" xfId="6" applyFont="1" applyFill="1" applyBorder="1" applyAlignment="1">
      <alignment horizontal="center" vertical="center" wrapText="1"/>
    </xf>
    <xf numFmtId="0" fontId="54" fillId="3" borderId="24" xfId="6" applyFont="1" applyFill="1" applyBorder="1" applyAlignment="1">
      <alignment horizontal="center" vertical="center"/>
    </xf>
    <xf numFmtId="16" fontId="85" fillId="0" borderId="20" xfId="46" applyNumberFormat="1" applyFont="1" applyBorder="1" applyAlignment="1">
      <alignment horizontal="center" vertical="center" wrapText="1"/>
    </xf>
    <xf numFmtId="0" fontId="36" fillId="4" borderId="13" xfId="6" applyFont="1" applyFill="1" applyBorder="1" applyAlignment="1">
      <alignment horizontal="center" vertical="center" wrapText="1"/>
    </xf>
    <xf numFmtId="16" fontId="85" fillId="0" borderId="24" xfId="46" applyNumberFormat="1" applyFont="1" applyBorder="1" applyAlignment="1">
      <alignment horizontal="center" vertical="center" wrapText="1"/>
    </xf>
    <xf numFmtId="16" fontId="85" fillId="4" borderId="24" xfId="46" applyNumberFormat="1" applyFont="1" applyFill="1" applyBorder="1" applyAlignment="1">
      <alignment horizontal="center" vertical="center" wrapText="1"/>
    </xf>
    <xf numFmtId="16" fontId="77" fillId="0" borderId="22" xfId="46" applyNumberFormat="1" applyFont="1" applyBorder="1" applyAlignment="1">
      <alignment horizontal="center" vertical="center" wrapText="1"/>
    </xf>
    <xf numFmtId="16" fontId="77" fillId="0" borderId="15" xfId="46" applyNumberFormat="1" applyFont="1" applyBorder="1" applyAlignment="1">
      <alignment horizontal="center" vertical="center" wrapText="1"/>
    </xf>
    <xf numFmtId="16" fontId="77" fillId="4" borderId="22" xfId="46" applyNumberFormat="1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4" fillId="3" borderId="25" xfId="6" applyFont="1" applyFill="1" applyBorder="1" applyAlignment="1">
      <alignment horizontal="center" vertical="center" wrapText="1"/>
    </xf>
    <xf numFmtId="0" fontId="58" fillId="3" borderId="0" xfId="48" applyNumberFormat="1" applyFont="1" applyFill="1" applyBorder="1" applyAlignment="1"/>
    <xf numFmtId="0" fontId="34" fillId="3" borderId="0" xfId="48" applyNumberFormat="1" applyFont="1" applyFill="1" applyBorder="1" applyAlignment="1"/>
    <xf numFmtId="0" fontId="58" fillId="0" borderId="0" xfId="48" applyNumberFormat="1" applyFont="1" applyFill="1" applyAlignment="1">
      <alignment horizontal="center"/>
    </xf>
    <xf numFmtId="0" fontId="58" fillId="0" borderId="0" xfId="13" applyNumberFormat="1" applyFont="1" applyFill="1" applyBorder="1" applyAlignment="1"/>
    <xf numFmtId="0" fontId="33" fillId="0" borderId="0" xfId="0" applyNumberFormat="1" applyFont="1" applyFill="1" applyBorder="1" applyAlignment="1">
      <alignment vertical="center"/>
    </xf>
    <xf numFmtId="0" fontId="34" fillId="0" borderId="0" xfId="48" applyNumberFormat="1" applyFont="1" applyFill="1" applyBorder="1" applyAlignment="1">
      <alignment horizontal="center" vertical="center"/>
    </xf>
    <xf numFmtId="0" fontId="58" fillId="0" borderId="0" xfId="48" applyNumberFormat="1" applyFont="1" applyFill="1" applyBorder="1" applyAlignment="1">
      <alignment horizontal="center" vertical="center"/>
    </xf>
    <xf numFmtId="0" fontId="33" fillId="0" borderId="0" xfId="46" applyNumberFormat="1" applyFont="1"/>
    <xf numFmtId="0" fontId="33" fillId="3" borderId="0" xfId="48" applyNumberFormat="1" applyFont="1" applyFill="1" applyAlignment="1">
      <alignment horizontal="center"/>
    </xf>
    <xf numFmtId="0" fontId="36" fillId="31" borderId="25" xfId="46" applyFont="1" applyFill="1" applyBorder="1" applyAlignment="1">
      <alignment horizontal="center" vertical="center"/>
    </xf>
    <xf numFmtId="0" fontId="36" fillId="7" borderId="13" xfId="48" applyFont="1" applyFill="1" applyBorder="1" applyAlignment="1">
      <alignment horizontal="center" vertical="center"/>
    </xf>
    <xf numFmtId="16" fontId="36" fillId="4" borderId="30" xfId="46" applyNumberFormat="1" applyFont="1" applyFill="1" applyBorder="1" applyAlignment="1">
      <alignment horizontal="center" vertical="center"/>
    </xf>
    <xf numFmtId="16" fontId="58" fillId="5" borderId="23" xfId="48" applyNumberFormat="1" applyFont="1" applyFill="1" applyBorder="1" applyAlignment="1">
      <alignment horizontal="center" vertical="center"/>
    </xf>
    <xf numFmtId="16" fontId="58" fillId="5" borderId="28" xfId="48" applyNumberFormat="1" applyFont="1" applyFill="1" applyBorder="1" applyAlignment="1">
      <alignment horizontal="center" vertical="center"/>
    </xf>
    <xf numFmtId="16" fontId="58" fillId="5" borderId="22" xfId="45" applyNumberFormat="1" applyFont="1" applyFill="1" applyBorder="1" applyAlignment="1">
      <alignment horizontal="center" vertical="center"/>
    </xf>
    <xf numFmtId="16" fontId="58" fillId="5" borderId="22" xfId="46" applyNumberFormat="1" applyFont="1" applyFill="1" applyBorder="1" applyAlignment="1">
      <alignment horizontal="center" vertical="center"/>
    </xf>
    <xf numFmtId="16" fontId="58" fillId="5" borderId="29" xfId="46" applyNumberFormat="1" applyFont="1" applyFill="1" applyBorder="1" applyAlignment="1">
      <alignment horizontal="center" vertical="center"/>
    </xf>
    <xf numFmtId="16" fontId="58" fillId="5" borderId="16" xfId="46" applyNumberFormat="1" applyFont="1" applyFill="1" applyBorder="1" applyAlignment="1">
      <alignment horizontal="center" vertical="center"/>
    </xf>
    <xf numFmtId="16" fontId="85" fillId="32" borderId="24" xfId="46" applyNumberFormat="1" applyFont="1" applyFill="1" applyBorder="1" applyAlignment="1">
      <alignment horizontal="center" vertical="center" wrapText="1"/>
    </xf>
    <xf numFmtId="16" fontId="85" fillId="5" borderId="20" xfId="46" applyNumberFormat="1" applyFont="1" applyFill="1" applyBorder="1" applyAlignment="1">
      <alignment horizontal="center" vertical="center" wrapText="1"/>
    </xf>
    <xf numFmtId="16" fontId="77" fillId="5" borderId="22" xfId="46" applyNumberFormat="1" applyFont="1" applyFill="1" applyBorder="1" applyAlignment="1">
      <alignment horizontal="center" vertical="center" wrapText="1"/>
    </xf>
    <xf numFmtId="16" fontId="77" fillId="5" borderId="15" xfId="46" applyNumberFormat="1" applyFont="1" applyFill="1" applyBorder="1" applyAlignment="1">
      <alignment horizontal="center" vertical="center" wrapText="1"/>
    </xf>
    <xf numFmtId="16" fontId="60" fillId="5" borderId="24" xfId="46" applyNumberFormat="1" applyFont="1" applyFill="1" applyBorder="1" applyAlignment="1">
      <alignment horizontal="center" vertical="center"/>
    </xf>
    <xf numFmtId="16" fontId="60" fillId="4" borderId="24" xfId="46" applyNumberFormat="1" applyFont="1" applyFill="1" applyBorder="1" applyAlignment="1">
      <alignment horizontal="center" vertical="center"/>
    </xf>
    <xf numFmtId="16" fontId="60" fillId="4" borderId="19" xfId="46" applyNumberFormat="1" applyFont="1" applyFill="1" applyBorder="1" applyAlignment="1">
      <alignment horizontal="center" vertical="center"/>
    </xf>
    <xf numFmtId="16" fontId="89" fillId="5" borderId="24" xfId="48" applyNumberFormat="1" applyFont="1" applyFill="1" applyBorder="1" applyAlignment="1">
      <alignment horizontal="center" vertical="center"/>
    </xf>
    <xf numFmtId="16" fontId="89" fillId="5" borderId="21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" fontId="58" fillId="5" borderId="16" xfId="48" applyNumberFormat="1" applyFont="1" applyFill="1" applyBorder="1" applyAlignment="1">
      <alignment horizontal="center" vertical="center"/>
    </xf>
    <xf numFmtId="16" fontId="60" fillId="5" borderId="23" xfId="46" applyNumberFormat="1" applyFont="1" applyFill="1" applyBorder="1" applyAlignment="1">
      <alignment horizontal="center" vertical="center"/>
    </xf>
    <xf numFmtId="16" fontId="60" fillId="5" borderId="18" xfId="46" applyNumberFormat="1" applyFont="1" applyFill="1" applyBorder="1" applyAlignment="1">
      <alignment horizontal="center" vertical="center"/>
    </xf>
    <xf numFmtId="0" fontId="33" fillId="5" borderId="19" xfId="45" applyFont="1" applyFill="1" applyBorder="1" applyAlignment="1">
      <alignment horizontal="center" vertical="center"/>
    </xf>
    <xf numFmtId="0" fontId="33" fillId="5" borderId="24" xfId="45" applyFont="1" applyFill="1" applyBorder="1" applyAlignment="1">
      <alignment horizontal="center" vertical="center"/>
    </xf>
    <xf numFmtId="0" fontId="33" fillId="5" borderId="21" xfId="46" applyFont="1" applyFill="1" applyBorder="1" applyAlignment="1">
      <alignment horizontal="center" vertical="center"/>
    </xf>
    <xf numFmtId="16" fontId="60" fillId="5" borderId="23" xfId="45" applyNumberFormat="1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0" fontId="77" fillId="4" borderId="14" xfId="0" applyFont="1" applyFill="1" applyBorder="1" applyAlignment="1">
      <alignment horizontal="center" vertical="center"/>
    </xf>
    <xf numFmtId="0" fontId="77" fillId="0" borderId="30" xfId="0" applyFont="1" applyBorder="1"/>
    <xf numFmtId="0" fontId="77" fillId="0" borderId="18" xfId="0" applyFont="1" applyBorder="1"/>
    <xf numFmtId="0" fontId="91" fillId="6" borderId="19" xfId="45" applyFont="1" applyFill="1" applyBorder="1" applyAlignment="1">
      <alignment horizontal="center" vertical="center"/>
    </xf>
    <xf numFmtId="0" fontId="66" fillId="2" borderId="0" xfId="46" applyFont="1" applyFill="1" applyBorder="1" applyAlignment="1">
      <alignment horizontal="left"/>
    </xf>
    <xf numFmtId="0" fontId="77" fillId="0" borderId="18" xfId="0" applyFont="1" applyBorder="1" applyAlignment="1">
      <alignment horizontal="left"/>
    </xf>
    <xf numFmtId="0" fontId="91" fillId="6" borderId="21" xfId="45" applyNumberFormat="1" applyFont="1" applyFill="1" applyBorder="1" applyAlignment="1">
      <alignment horizontal="left" vertical="center"/>
    </xf>
    <xf numFmtId="0" fontId="77" fillId="4" borderId="16" xfId="0" applyNumberFormat="1" applyFont="1" applyFill="1" applyBorder="1" applyAlignment="1">
      <alignment horizontal="left" vertical="center"/>
    </xf>
    <xf numFmtId="0" fontId="33" fillId="3" borderId="0" xfId="48" applyFont="1" applyFill="1" applyBorder="1" applyAlignment="1">
      <alignment horizontal="left"/>
    </xf>
    <xf numFmtId="16" fontId="57" fillId="5" borderId="0" xfId="46" applyNumberFormat="1" applyFont="1" applyFill="1" applyBorder="1" applyAlignment="1">
      <alignment horizontal="left"/>
    </xf>
    <xf numFmtId="0" fontId="89" fillId="0" borderId="14" xfId="0" applyFont="1" applyBorder="1"/>
    <xf numFmtId="0" fontId="89" fillId="0" borderId="16" xfId="0" applyFont="1" applyBorder="1"/>
    <xf numFmtId="0" fontId="60" fillId="0" borderId="19" xfId="0" applyFont="1" applyBorder="1"/>
    <xf numFmtId="0" fontId="60" fillId="0" borderId="21" xfId="0" applyFont="1" applyBorder="1"/>
    <xf numFmtId="0" fontId="66" fillId="0" borderId="0" xfId="46" applyFont="1" applyAlignment="1">
      <alignment horizontal="center"/>
    </xf>
    <xf numFmtId="0" fontId="64" fillId="4" borderId="0" xfId="45" applyFont="1" applyFill="1" applyBorder="1" applyAlignment="1">
      <alignment horizontal="center" vertical="center"/>
    </xf>
    <xf numFmtId="0" fontId="33" fillId="0" borderId="0" xfId="46" applyFont="1" applyAlignment="1">
      <alignment horizontal="center"/>
    </xf>
    <xf numFmtId="0" fontId="33" fillId="3" borderId="0" xfId="48" applyFont="1" applyFill="1" applyAlignment="1"/>
    <xf numFmtId="0" fontId="66" fillId="0" borderId="0" xfId="48" applyFont="1" applyFill="1" applyAlignment="1"/>
    <xf numFmtId="169" fontId="76" fillId="0" borderId="0" xfId="48" applyNumberFormat="1" applyFont="1" applyFill="1" applyBorder="1" applyAlignment="1">
      <alignment vertical="center"/>
    </xf>
    <xf numFmtId="0" fontId="33" fillId="5" borderId="0" xfId="45" applyFont="1" applyFill="1" applyBorder="1" applyAlignment="1"/>
    <xf numFmtId="0" fontId="34" fillId="5" borderId="0" xfId="0" applyFont="1" applyFill="1" applyBorder="1" applyAlignment="1"/>
    <xf numFmtId="0" fontId="58" fillId="5" borderId="0" xfId="0" applyFont="1" applyFill="1" applyBorder="1" applyAlignment="1"/>
    <xf numFmtId="0" fontId="70" fillId="5" borderId="0" xfId="45" applyFont="1" applyFill="1" applyBorder="1" applyAlignment="1"/>
    <xf numFmtId="0" fontId="77" fillId="0" borderId="18" xfId="0" quotePrefix="1" applyFont="1" applyBorder="1" applyAlignment="1">
      <alignment horizontal="left"/>
    </xf>
    <xf numFmtId="169" fontId="89" fillId="5" borderId="21" xfId="48" applyNumberFormat="1" applyFont="1" applyFill="1" applyBorder="1" applyAlignment="1">
      <alignment vertical="center"/>
    </xf>
    <xf numFmtId="0" fontId="77" fillId="5" borderId="30" xfId="0" applyFont="1" applyFill="1" applyBorder="1" applyAlignment="1">
      <alignment horizontal="center"/>
    </xf>
    <xf numFmtId="0" fontId="89" fillId="5" borderId="19" xfId="0" applyFont="1" applyFill="1" applyBorder="1" applyAlignment="1">
      <alignment horizontal="center"/>
    </xf>
    <xf numFmtId="0" fontId="89" fillId="5" borderId="21" xfId="0" applyFont="1" applyFill="1" applyBorder="1" applyAlignment="1"/>
    <xf numFmtId="0" fontId="60" fillId="5" borderId="16" xfId="0" applyFont="1" applyFill="1" applyBorder="1" applyAlignment="1"/>
    <xf numFmtId="0" fontId="60" fillId="5" borderId="18" xfId="0" applyFont="1" applyFill="1" applyBorder="1" applyAlignment="1">
      <alignment vertical="center"/>
    </xf>
    <xf numFmtId="167" fontId="55" fillId="5" borderId="14" xfId="46" applyNumberFormat="1" applyFont="1" applyFill="1" applyBorder="1" applyAlignment="1">
      <alignment horizontal="center" vertical="center"/>
    </xf>
    <xf numFmtId="167" fontId="55" fillId="5" borderId="16" xfId="46" applyNumberFormat="1" applyFont="1" applyFill="1" applyBorder="1" applyAlignment="1">
      <alignment horizontal="center" vertical="center"/>
    </xf>
    <xf numFmtId="166" fontId="56" fillId="4" borderId="23" xfId="0" applyNumberFormat="1" applyFont="1" applyFill="1" applyBorder="1" applyAlignment="1">
      <alignment horizontal="center" vertical="center"/>
    </xf>
    <xf numFmtId="0" fontId="77" fillId="0" borderId="30" xfId="0" applyFont="1" applyBorder="1" applyAlignment="1">
      <alignment wrapText="1"/>
    </xf>
    <xf numFmtId="0" fontId="36" fillId="0" borderId="15" xfId="48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0" fontId="36" fillId="0" borderId="24" xfId="48" applyFont="1" applyFill="1" applyBorder="1" applyAlignment="1">
      <alignment horizontal="center" vertical="center"/>
    </xf>
    <xf numFmtId="0" fontId="36" fillId="0" borderId="21" xfId="48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/>
    </xf>
    <xf numFmtId="0" fontId="36" fillId="0" borderId="27" xfId="46" applyFont="1" applyFill="1" applyBorder="1" applyAlignment="1">
      <alignment horizontal="center" vertical="center"/>
    </xf>
    <xf numFmtId="0" fontId="36" fillId="0" borderId="16" xfId="48" applyFont="1" applyFill="1" applyBorder="1" applyAlignment="1">
      <alignment horizontal="center" vertical="center"/>
    </xf>
    <xf numFmtId="0" fontId="36" fillId="0" borderId="13" xfId="48" applyFont="1" applyFill="1" applyBorder="1" applyAlignment="1">
      <alignment horizontal="center" vertical="center"/>
    </xf>
    <xf numFmtId="0" fontId="77" fillId="5" borderId="18" xfId="0" applyFont="1" applyFill="1" applyBorder="1" applyAlignment="1"/>
    <xf numFmtId="0" fontId="89" fillId="5" borderId="19" xfId="0" applyFont="1" applyFill="1" applyBorder="1" applyAlignment="1">
      <alignment horizontal="center" wrapText="1"/>
    </xf>
    <xf numFmtId="0" fontId="92" fillId="5" borderId="21" xfId="45" applyFont="1" applyFill="1" applyBorder="1" applyAlignment="1">
      <alignment vertical="center"/>
    </xf>
    <xf numFmtId="0" fontId="60" fillId="5" borderId="18" xfId="45" applyFont="1" applyFill="1" applyBorder="1" applyAlignment="1">
      <alignment vertical="center"/>
    </xf>
    <xf numFmtId="0" fontId="64" fillId="4" borderId="0" xfId="45" applyFont="1" applyFill="1" applyBorder="1" applyAlignment="1">
      <alignment vertical="center"/>
    </xf>
    <xf numFmtId="0" fontId="33" fillId="0" borderId="0" xfId="46" applyFont="1" applyAlignment="1"/>
    <xf numFmtId="0" fontId="77" fillId="5" borderId="27" xfId="0" applyFont="1" applyFill="1" applyBorder="1" applyAlignment="1"/>
    <xf numFmtId="167" fontId="36" fillId="0" borderId="25" xfId="46" applyNumberFormat="1" applyFont="1" applyFill="1" applyBorder="1" applyAlignment="1"/>
    <xf numFmtId="166" fontId="36" fillId="0" borderId="13" xfId="0" applyNumberFormat="1" applyFont="1" applyFill="1" applyBorder="1" applyAlignment="1"/>
    <xf numFmtId="16" fontId="58" fillId="5" borderId="13" xfId="48" applyNumberFormat="1" applyFont="1" applyFill="1" applyBorder="1" applyAlignment="1"/>
    <xf numFmtId="0" fontId="77" fillId="5" borderId="25" xfId="0" applyFont="1" applyFill="1" applyBorder="1" applyAlignment="1"/>
    <xf numFmtId="16" fontId="58" fillId="32" borderId="13" xfId="48" applyNumberFormat="1" applyFont="1" applyFill="1" applyBorder="1" applyAlignment="1"/>
    <xf numFmtId="166" fontId="62" fillId="0" borderId="30" xfId="0" applyNumberFormat="1" applyFont="1" applyFill="1" applyBorder="1" applyAlignment="1">
      <alignment horizontal="center" vertical="center"/>
    </xf>
    <xf numFmtId="0" fontId="60" fillId="0" borderId="18" xfId="0" applyFont="1" applyBorder="1"/>
    <xf numFmtId="16" fontId="36" fillId="4" borderId="0" xfId="46" applyNumberFormat="1" applyFont="1" applyFill="1" applyBorder="1" applyAlignment="1">
      <alignment horizontal="center" vertical="center"/>
    </xf>
    <xf numFmtId="16" fontId="89" fillId="4" borderId="23" xfId="46" applyNumberFormat="1" applyFont="1" applyFill="1" applyBorder="1" applyAlignment="1">
      <alignment horizontal="center" vertical="center"/>
    </xf>
    <xf numFmtId="0" fontId="93" fillId="0" borderId="30" xfId="0" applyFont="1" applyBorder="1"/>
    <xf numFmtId="0" fontId="93" fillId="0" borderId="18" xfId="0" applyFont="1" applyBorder="1"/>
    <xf numFmtId="16" fontId="93" fillId="5" borderId="23" xfId="46" applyNumberFormat="1" applyFont="1" applyFill="1" applyBorder="1" applyAlignment="1">
      <alignment horizontal="center" vertical="center"/>
    </xf>
    <xf numFmtId="16" fontId="93" fillId="4" borderId="23" xfId="46" applyNumberFormat="1" applyFont="1" applyFill="1" applyBorder="1" applyAlignment="1">
      <alignment horizontal="center" vertical="center"/>
    </xf>
    <xf numFmtId="16" fontId="93" fillId="4" borderId="30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56" fillId="0" borderId="23" xfId="0" applyNumberFormat="1" applyFont="1" applyFill="1" applyBorder="1" applyAlignment="1">
      <alignment horizontal="center" vertical="center"/>
    </xf>
    <xf numFmtId="166" fontId="56" fillId="0" borderId="30" xfId="0" applyNumberFormat="1" applyFont="1" applyFill="1" applyBorder="1" applyAlignment="1">
      <alignment horizontal="center" vertical="center"/>
    </xf>
    <xf numFmtId="166" fontId="36" fillId="0" borderId="13" xfId="0" applyNumberFormat="1" applyFont="1" applyFill="1" applyBorder="1" applyAlignment="1"/>
    <xf numFmtId="0" fontId="89" fillId="0" borderId="14" xfId="0" applyFont="1" applyBorder="1" applyAlignment="1">
      <alignment wrapText="1"/>
    </xf>
    <xf numFmtId="0" fontId="60" fillId="0" borderId="19" xfId="0" applyFont="1" applyBorder="1" applyAlignment="1">
      <alignment wrapText="1"/>
    </xf>
    <xf numFmtId="169" fontId="89" fillId="5" borderId="19" xfId="48" applyNumberFormat="1" applyFont="1" applyFill="1" applyBorder="1" applyAlignment="1">
      <alignment horizontal="center" vertical="center" wrapText="1"/>
    </xf>
    <xf numFmtId="16" fontId="60" fillId="5" borderId="18" xfId="45" applyNumberFormat="1" applyFont="1" applyFill="1" applyBorder="1" applyAlignment="1">
      <alignment horizontal="center" vertical="center"/>
    </xf>
    <xf numFmtId="0" fontId="60" fillId="5" borderId="30" xfId="0" applyFont="1" applyFill="1" applyBorder="1" applyAlignment="1">
      <alignment horizontal="center" wrapText="1"/>
    </xf>
    <xf numFmtId="0" fontId="77" fillId="5" borderId="18" xfId="45" applyFont="1" applyFill="1" applyBorder="1" applyAlignment="1">
      <alignment vertical="center"/>
    </xf>
    <xf numFmtId="16" fontId="77" fillId="5" borderId="30" xfId="0" applyNumberFormat="1" applyFont="1" applyFill="1" applyBorder="1" applyAlignment="1">
      <alignment horizontal="center"/>
    </xf>
    <xf numFmtId="168" fontId="39" fillId="2" borderId="0" xfId="46" applyNumberFormat="1" applyFont="1" applyFill="1" applyBorder="1" applyAlignment="1">
      <alignment horizontal="center"/>
    </xf>
    <xf numFmtId="0" fontId="95" fillId="3" borderId="13" xfId="6" applyFont="1" applyFill="1" applyBorder="1" applyAlignment="1">
      <alignment horizontal="center" vertical="center"/>
    </xf>
    <xf numFmtId="0" fontId="95" fillId="3" borderId="13" xfId="6" applyFont="1" applyFill="1" applyBorder="1" applyAlignment="1">
      <alignment horizontal="center" vertical="center" wrapText="1"/>
    </xf>
    <xf numFmtId="16" fontId="95" fillId="0" borderId="0" xfId="46" applyNumberFormat="1" applyFont="1" applyBorder="1" applyAlignment="1">
      <alignment horizontal="left"/>
    </xf>
    <xf numFmtId="172" fontId="96" fillId="0" borderId="0" xfId="46" applyNumberFormat="1" applyFont="1" applyFill="1" applyBorder="1" applyAlignment="1">
      <alignment horizontal="center"/>
    </xf>
    <xf numFmtId="16" fontId="96" fillId="0" borderId="0" xfId="46" applyNumberFormat="1" applyFont="1" applyBorder="1" applyAlignment="1">
      <alignment horizontal="center"/>
    </xf>
    <xf numFmtId="16" fontId="96" fillId="4" borderId="0" xfId="46" applyNumberFormat="1" applyFont="1" applyFill="1" applyBorder="1" applyAlignment="1">
      <alignment horizontal="center"/>
    </xf>
    <xf numFmtId="0" fontId="66" fillId="5" borderId="0" xfId="43" applyFont="1" applyFill="1"/>
    <xf numFmtId="0" fontId="97" fillId="2" borderId="0" xfId="45" applyFont="1" applyFill="1" applyBorder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Border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Border="1" applyAlignment="1">
      <alignment vertical="center"/>
    </xf>
    <xf numFmtId="0" fontId="62" fillId="3" borderId="0" xfId="49" applyFont="1" applyFill="1" applyBorder="1" applyAlignment="1">
      <alignment vertical="center"/>
    </xf>
    <xf numFmtId="0" fontId="60" fillId="0" borderId="30" xfId="0" applyFont="1" applyBorder="1" applyAlignment="1">
      <alignment wrapText="1"/>
    </xf>
    <xf numFmtId="166" fontId="61" fillId="4" borderId="18" xfId="0" applyNumberFormat="1" applyFont="1" applyFill="1" applyBorder="1" applyAlignment="1">
      <alignment horizontal="center" vertical="center"/>
    </xf>
    <xf numFmtId="166" fontId="61" fillId="0" borderId="23" xfId="0" applyNumberFormat="1" applyFont="1" applyFill="1" applyBorder="1" applyAlignment="1">
      <alignment horizontal="center" vertical="center"/>
    </xf>
    <xf numFmtId="166" fontId="61" fillId="4" borderId="17" xfId="0" applyNumberFormat="1" applyFont="1" applyFill="1" applyBorder="1" applyAlignment="1">
      <alignment horizontal="center" vertical="center"/>
    </xf>
    <xf numFmtId="0" fontId="60" fillId="5" borderId="30" xfId="0" applyFont="1" applyFill="1" applyBorder="1" applyAlignment="1">
      <alignment horizontal="center"/>
    </xf>
    <xf numFmtId="170" fontId="58" fillId="4" borderId="30" xfId="48" applyNumberFormat="1" applyFont="1" applyFill="1" applyBorder="1" applyAlignment="1">
      <alignment horizontal="center" vertical="center"/>
    </xf>
    <xf numFmtId="170" fontId="58" fillId="4" borderId="18" xfId="48" applyNumberFormat="1" applyFont="1" applyFill="1" applyBorder="1" applyAlignment="1">
      <alignment vertical="center"/>
    </xf>
    <xf numFmtId="16" fontId="58" fillId="5" borderId="14" xfId="45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0" fontId="77" fillId="5" borderId="0" xfId="45" applyFont="1" applyFill="1" applyBorder="1" applyAlignment="1">
      <alignment horizontal="left" vertical="center"/>
    </xf>
    <xf numFmtId="0" fontId="92" fillId="5" borderId="19" xfId="45" applyFont="1" applyFill="1" applyBorder="1" applyAlignment="1">
      <alignment horizontal="center" vertical="center"/>
    </xf>
    <xf numFmtId="0" fontId="77" fillId="5" borderId="30" xfId="45" applyFont="1" applyFill="1" applyBorder="1" applyAlignment="1">
      <alignment horizontal="center" vertical="center"/>
    </xf>
    <xf numFmtId="16" fontId="60" fillId="5" borderId="30" xfId="45" applyNumberFormat="1" applyFont="1" applyFill="1" applyBorder="1" applyAlignment="1">
      <alignment horizontal="center" vertical="center"/>
    </xf>
    <xf numFmtId="16" fontId="60" fillId="5" borderId="18" xfId="45" applyNumberFormat="1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167" fontId="36" fillId="4" borderId="0" xfId="46" applyNumberFormat="1" applyFont="1" applyFill="1" applyBorder="1" applyAlignment="1">
      <alignment horizontal="center" vertical="center"/>
    </xf>
    <xf numFmtId="166" fontId="62" fillId="4" borderId="0" xfId="0" applyNumberFormat="1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horizontal="center" vertical="center"/>
    </xf>
    <xf numFmtId="0" fontId="92" fillId="5" borderId="0" xfId="45" applyFont="1" applyFill="1" applyBorder="1" applyAlignment="1">
      <alignment vertical="center"/>
    </xf>
    <xf numFmtId="0" fontId="33" fillId="5" borderId="0" xfId="45" applyFont="1" applyFill="1" applyBorder="1" applyAlignment="1">
      <alignment horizontal="center" vertical="center"/>
    </xf>
    <xf numFmtId="0" fontId="33" fillId="5" borderId="0" xfId="46" applyFont="1" applyFill="1" applyBorder="1" applyAlignment="1">
      <alignment horizontal="center" vertical="center"/>
    </xf>
    <xf numFmtId="0" fontId="89" fillId="5" borderId="0" xfId="0" applyFont="1" applyFill="1" applyBorder="1" applyAlignment="1">
      <alignment horizontal="center" wrapText="1"/>
    </xf>
    <xf numFmtId="0" fontId="89" fillId="5" borderId="0" xfId="0" applyFont="1" applyFill="1" applyBorder="1" applyAlignment="1"/>
    <xf numFmtId="16" fontId="89" fillId="5" borderId="0" xfId="48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/>
    <xf numFmtId="0" fontId="94" fillId="3" borderId="13" xfId="6" applyFont="1" applyFill="1" applyBorder="1" applyAlignment="1">
      <alignment horizontal="center" vertical="center" wrapText="1"/>
    </xf>
    <xf numFmtId="0" fontId="94" fillId="3" borderId="13" xfId="6" applyFont="1" applyFill="1" applyBorder="1" applyAlignment="1">
      <alignment horizontal="center" vertical="center"/>
    </xf>
    <xf numFmtId="0" fontId="77" fillId="0" borderId="13" xfId="0" applyFont="1" applyBorder="1"/>
    <xf numFmtId="0" fontId="89" fillId="0" borderId="13" xfId="0" applyFont="1" applyBorder="1"/>
    <xf numFmtId="0" fontId="77" fillId="0" borderId="13" xfId="0" applyFont="1" applyBorder="1" applyAlignment="1">
      <alignment wrapText="1"/>
    </xf>
    <xf numFmtId="0" fontId="89" fillId="0" borderId="13" xfId="0" applyFont="1" applyBorder="1" applyAlignment="1">
      <alignment wrapText="1"/>
    </xf>
    <xf numFmtId="0" fontId="77" fillId="5" borderId="25" xfId="0" applyFont="1" applyFill="1" applyBorder="1" applyAlignment="1">
      <alignment wrapText="1"/>
    </xf>
    <xf numFmtId="16" fontId="96" fillId="4" borderId="13" xfId="46" applyNumberFormat="1" applyFont="1" applyFill="1" applyBorder="1" applyAlignment="1"/>
    <xf numFmtId="166" fontId="36" fillId="0" borderId="25" xfId="0" applyNumberFormat="1" applyFont="1" applyFill="1" applyBorder="1" applyAlignment="1"/>
    <xf numFmtId="166" fontId="56" fillId="0" borderId="16" xfId="0" applyNumberFormat="1" applyFont="1" applyFill="1" applyBorder="1" applyAlignment="1">
      <alignment horizontal="center" vertical="center"/>
    </xf>
    <xf numFmtId="16" fontId="36" fillId="4" borderId="18" xfId="46" applyNumberFormat="1" applyFont="1" applyFill="1" applyBorder="1" applyAlignment="1">
      <alignment horizontal="center" vertical="center"/>
    </xf>
    <xf numFmtId="16" fontId="36" fillId="4" borderId="21" xfId="46" applyNumberFormat="1" applyFont="1" applyFill="1" applyBorder="1" applyAlignment="1">
      <alignment horizontal="center" vertical="center"/>
    </xf>
    <xf numFmtId="0" fontId="33" fillId="0" borderId="14" xfId="48" applyFont="1" applyFill="1" applyBorder="1"/>
    <xf numFmtId="0" fontId="33" fillId="0" borderId="16" xfId="48" applyFont="1" applyFill="1" applyBorder="1"/>
    <xf numFmtId="0" fontId="102" fillId="5" borderId="30" xfId="47" applyFont="1" applyFill="1" applyBorder="1" applyAlignment="1">
      <alignment horizontal="center" wrapText="1"/>
    </xf>
    <xf numFmtId="166" fontId="56" fillId="4" borderId="18" xfId="0" applyNumberFormat="1" applyFont="1" applyFill="1" applyBorder="1" applyAlignment="1">
      <alignment horizontal="center" vertical="center"/>
    </xf>
    <xf numFmtId="0" fontId="102" fillId="5" borderId="14" xfId="47" applyFont="1" applyFill="1" applyBorder="1" applyAlignment="1">
      <alignment horizontal="center" wrapText="1"/>
    </xf>
    <xf numFmtId="0" fontId="102" fillId="5" borderId="16" xfId="47" applyFont="1" applyFill="1" applyBorder="1" applyAlignment="1">
      <alignment horizontal="center" wrapText="1"/>
    </xf>
    <xf numFmtId="167" fontId="36" fillId="0" borderId="19" xfId="139" applyNumberFormat="1" applyFont="1" applyFill="1" applyBorder="1" applyAlignment="1">
      <alignment horizontal="center" vertical="center" wrapText="1"/>
    </xf>
    <xf numFmtId="167" fontId="36" fillId="0" borderId="21" xfId="139" applyNumberFormat="1" applyFont="1" applyFill="1" applyBorder="1" applyAlignment="1">
      <alignment horizontal="center" vertical="center"/>
    </xf>
    <xf numFmtId="166" fontId="61" fillId="4" borderId="30" xfId="0" applyNumberFormat="1" applyFont="1" applyFill="1" applyBorder="1" applyAlignment="1">
      <alignment horizontal="center" vertical="center"/>
    </xf>
    <xf numFmtId="16" fontId="58" fillId="5" borderId="18" xfId="48" applyNumberFormat="1" applyFont="1" applyFill="1" applyBorder="1" applyAlignment="1">
      <alignment horizontal="center" vertical="center"/>
    </xf>
    <xf numFmtId="167" fontId="36" fillId="33" borderId="19" xfId="139" applyNumberFormat="1" applyFont="1" applyFill="1" applyBorder="1" applyAlignment="1">
      <alignment horizontal="center" vertical="center" wrapText="1"/>
    </xf>
    <xf numFmtId="167" fontId="36" fillId="34" borderId="21" xfId="139" applyNumberFormat="1" applyFont="1" applyFill="1" applyBorder="1" applyAlignment="1">
      <alignment horizontal="center" vertical="center"/>
    </xf>
    <xf numFmtId="16" fontId="60" fillId="5" borderId="23" xfId="48" applyNumberFormat="1" applyFont="1" applyFill="1" applyBorder="1" applyAlignment="1">
      <alignment horizontal="center" vertical="center"/>
    </xf>
    <xf numFmtId="0" fontId="102" fillId="5" borderId="18" xfId="47" applyFont="1" applyFill="1" applyBorder="1" applyAlignment="1">
      <alignment horizontal="center" wrapText="1"/>
    </xf>
    <xf numFmtId="167" fontId="102" fillId="3" borderId="23" xfId="46" applyNumberFormat="1" applyFont="1" applyFill="1" applyBorder="1" applyAlignment="1">
      <alignment horizontal="center" vertical="center"/>
    </xf>
    <xf numFmtId="166" fontId="102" fillId="5" borderId="14" xfId="0" applyNumberFormat="1" applyFont="1" applyFill="1" applyBorder="1" applyAlignment="1">
      <alignment horizontal="center" vertical="center"/>
    </xf>
    <xf numFmtId="167" fontId="102" fillId="3" borderId="22" xfId="46" applyNumberFormat="1" applyFont="1" applyFill="1" applyBorder="1" applyAlignment="1">
      <alignment horizontal="center" vertical="center"/>
    </xf>
    <xf numFmtId="166" fontId="102" fillId="0" borderId="14" xfId="0" applyNumberFormat="1" applyFont="1" applyFill="1" applyBorder="1" applyAlignment="1">
      <alignment horizontal="center" vertical="center"/>
    </xf>
    <xf numFmtId="166" fontId="59" fillId="4" borderId="30" xfId="0" applyNumberFormat="1" applyFont="1" applyFill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0" fontId="77" fillId="5" borderId="18" xfId="0" applyFont="1" applyFill="1" applyBorder="1" applyAlignment="1">
      <alignment horizontal="center"/>
    </xf>
    <xf numFmtId="0" fontId="61" fillId="3" borderId="23" xfId="0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62" fillId="4" borderId="18" xfId="0" applyNumberFormat="1" applyFont="1" applyFill="1" applyBorder="1" applyAlignment="1">
      <alignment horizontal="center" vertical="center"/>
    </xf>
    <xf numFmtId="166" fontId="62" fillId="4" borderId="23" xfId="0" applyNumberFormat="1" applyFont="1" applyFill="1" applyBorder="1" applyAlignment="1">
      <alignment horizontal="center" vertical="center"/>
    </xf>
    <xf numFmtId="167" fontId="102" fillId="5" borderId="23" xfId="139" applyNumberFormat="1" applyFont="1" applyFill="1" applyBorder="1" applyAlignment="1">
      <alignment horizontal="center" vertical="center"/>
    </xf>
    <xf numFmtId="167" fontId="36" fillId="0" borderId="24" xfId="139" applyNumberFormat="1" applyFont="1" applyFill="1" applyBorder="1" applyAlignment="1">
      <alignment horizontal="center" vertical="center"/>
    </xf>
    <xf numFmtId="0" fontId="77" fillId="0" borderId="0" xfId="0" applyFont="1" applyBorder="1"/>
    <xf numFmtId="166" fontId="56" fillId="0" borderId="0" xfId="0" applyNumberFormat="1" applyFont="1" applyFill="1" applyBorder="1" applyAlignment="1">
      <alignment horizontal="center" vertical="center"/>
    </xf>
    <xf numFmtId="0" fontId="89" fillId="0" borderId="16" xfId="0" applyFont="1" applyBorder="1" applyAlignment="1">
      <alignment wrapText="1"/>
    </xf>
    <xf numFmtId="0" fontId="89" fillId="0" borderId="30" xfId="0" applyFont="1" applyBorder="1" applyAlignment="1">
      <alignment wrapText="1"/>
    </xf>
    <xf numFmtId="16" fontId="89" fillId="4" borderId="18" xfId="46" applyNumberFormat="1" applyFont="1" applyFill="1" applyBorder="1" applyAlignment="1">
      <alignment horizontal="center" vertical="center"/>
    </xf>
    <xf numFmtId="16" fontId="60" fillId="4" borderId="21" xfId="46" applyNumberFormat="1" applyFont="1" applyFill="1" applyBorder="1" applyAlignment="1">
      <alignment horizontal="center" vertical="center"/>
    </xf>
    <xf numFmtId="16" fontId="89" fillId="0" borderId="22" xfId="0" applyNumberFormat="1" applyFont="1" applyBorder="1" applyAlignment="1">
      <alignment horizontal="center" vertical="center" wrapText="1"/>
    </xf>
    <xf numFmtId="16" fontId="89" fillId="0" borderId="22" xfId="0" applyNumberFormat="1" applyFont="1" applyBorder="1" applyAlignment="1">
      <alignment horizontal="center" wrapText="1"/>
    </xf>
    <xf numFmtId="16" fontId="89" fillId="0" borderId="16" xfId="0" applyNumberFormat="1" applyFont="1" applyBorder="1" applyAlignment="1">
      <alignment horizontal="center" wrapText="1"/>
    </xf>
    <xf numFmtId="166" fontId="102" fillId="0" borderId="30" xfId="0" applyNumberFormat="1" applyFont="1" applyFill="1" applyBorder="1" applyAlignment="1">
      <alignment horizontal="center" vertical="center"/>
    </xf>
    <xf numFmtId="16" fontId="36" fillId="0" borderId="13" xfId="46" applyNumberFormat="1" applyFont="1" applyBorder="1" applyAlignment="1">
      <alignment vertical="center"/>
    </xf>
    <xf numFmtId="167" fontId="36" fillId="0" borderId="13" xfId="46" applyNumberFormat="1" applyFont="1" applyBorder="1" applyAlignment="1">
      <alignment vertical="center"/>
    </xf>
    <xf numFmtId="167" fontId="36" fillId="0" borderId="13" xfId="46" applyNumberFormat="1" applyFont="1" applyFill="1" applyBorder="1" applyAlignment="1"/>
    <xf numFmtId="16" fontId="106" fillId="0" borderId="13" xfId="46" applyNumberFormat="1" applyFont="1" applyBorder="1" applyAlignment="1">
      <alignment horizontal="left" wrapText="1"/>
    </xf>
    <xf numFmtId="166" fontId="36" fillId="0" borderId="25" xfId="0" applyNumberFormat="1" applyFont="1" applyFill="1" applyBorder="1" applyAlignment="1"/>
    <xf numFmtId="0" fontId="102" fillId="5" borderId="0" xfId="47" applyFont="1" applyFill="1" applyAlignment="1">
      <alignment horizontal="center" wrapText="1"/>
    </xf>
    <xf numFmtId="167" fontId="61" fillId="3" borderId="30" xfId="46" applyNumberFormat="1" applyFont="1" applyFill="1" applyBorder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7" fontId="36" fillId="3" borderId="30" xfId="46" applyNumberFormat="1" applyFont="1" applyFill="1" applyBorder="1" applyAlignment="1">
      <alignment horizontal="center" vertical="center"/>
    </xf>
    <xf numFmtId="166" fontId="102" fillId="5" borderId="23" xfId="0" applyNumberFormat="1" applyFont="1" applyFill="1" applyBorder="1" applyAlignment="1">
      <alignment horizontal="center" vertical="center"/>
    </xf>
    <xf numFmtId="166" fontId="61" fillId="5" borderId="23" xfId="0" quotePrefix="1" applyNumberFormat="1" applyFont="1" applyFill="1" applyBorder="1" applyAlignment="1">
      <alignment horizontal="center" vertical="center"/>
    </xf>
    <xf numFmtId="166" fontId="36" fillId="5" borderId="23" xfId="0" quotePrefix="1" applyNumberFormat="1" applyFont="1" applyFill="1" applyBorder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/>
    </xf>
    <xf numFmtId="167" fontId="61" fillId="4" borderId="18" xfId="46" applyNumberFormat="1" applyFont="1" applyFill="1" applyBorder="1" applyAlignment="1">
      <alignment horizontal="center" vertical="center" wrapText="1"/>
    </xf>
    <xf numFmtId="167" fontId="36" fillId="4" borderId="18" xfId="46" applyNumberFormat="1" applyFont="1" applyFill="1" applyBorder="1" applyAlignment="1">
      <alignment horizontal="center" vertical="center" wrapText="1"/>
    </xf>
    <xf numFmtId="167" fontId="36" fillId="4" borderId="18" xfId="46" applyNumberFormat="1" applyFont="1" applyFill="1" applyBorder="1" applyAlignment="1">
      <alignment horizontal="center" vertical="center"/>
    </xf>
    <xf numFmtId="167" fontId="36" fillId="3" borderId="19" xfId="46" applyNumberFormat="1" applyFont="1" applyFill="1" applyBorder="1" applyAlignment="1">
      <alignment horizontal="center" vertical="center" wrapText="1"/>
    </xf>
    <xf numFmtId="167" fontId="36" fillId="4" borderId="21" xfId="46" applyNumberFormat="1" applyFont="1" applyFill="1" applyBorder="1" applyAlignment="1">
      <alignment horizontal="center" vertical="center"/>
    </xf>
    <xf numFmtId="167" fontId="36" fillId="0" borderId="30" xfId="139" applyNumberFormat="1" applyFont="1" applyFill="1" applyBorder="1" applyAlignment="1">
      <alignment horizontal="center" vertical="center" wrapText="1"/>
    </xf>
    <xf numFmtId="167" fontId="36" fillId="0" borderId="18" xfId="139" applyNumberFormat="1" applyFont="1" applyFill="1" applyBorder="1" applyAlignment="1">
      <alignment horizontal="center" vertical="center"/>
    </xf>
    <xf numFmtId="167" fontId="36" fillId="33" borderId="30" xfId="139" applyNumberFormat="1" applyFont="1" applyFill="1" applyBorder="1" applyAlignment="1">
      <alignment horizontal="center" vertical="center" wrapText="1"/>
    </xf>
    <xf numFmtId="167" fontId="36" fillId="34" borderId="18" xfId="139" applyNumberFormat="1" applyFont="1" applyFill="1" applyBorder="1" applyAlignment="1">
      <alignment horizontal="center" vertical="center"/>
    </xf>
    <xf numFmtId="0" fontId="33" fillId="0" borderId="30" xfId="48" applyFont="1" applyFill="1" applyBorder="1"/>
    <xf numFmtId="0" fontId="33" fillId="0" borderId="18" xfId="48" applyFont="1" applyFill="1" applyBorder="1"/>
    <xf numFmtId="166" fontId="56" fillId="0" borderId="29" xfId="0" applyNumberFormat="1" applyFont="1" applyFill="1" applyBorder="1" applyAlignment="1">
      <alignment horizontal="center" vertical="center"/>
    </xf>
    <xf numFmtId="0" fontId="89" fillId="0" borderId="29" xfId="0" applyFont="1" applyBorder="1" applyAlignment="1">
      <alignment wrapText="1"/>
    </xf>
    <xf numFmtId="166" fontId="62" fillId="0" borderId="23" xfId="0" applyNumberFormat="1" applyFont="1" applyFill="1" applyBorder="1" applyAlignment="1">
      <alignment horizontal="center" vertical="center"/>
    </xf>
    <xf numFmtId="16" fontId="36" fillId="4" borderId="20" xfId="46" applyNumberFormat="1" applyFont="1" applyFill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16" fontId="102" fillId="4" borderId="23" xfId="46" applyNumberFormat="1" applyFont="1" applyFill="1" applyBorder="1" applyAlignment="1">
      <alignment horizontal="center" vertical="center"/>
    </xf>
    <xf numFmtId="166" fontId="61" fillId="4" borderId="23" xfId="0" applyNumberFormat="1" applyFont="1" applyFill="1" applyBorder="1" applyAlignment="1">
      <alignment horizontal="center" vertical="center"/>
    </xf>
    <xf numFmtId="166" fontId="62" fillId="4" borderId="24" xfId="0" applyNumberFormat="1" applyFont="1" applyFill="1" applyBorder="1" applyAlignment="1">
      <alignment horizontal="center" vertical="center"/>
    </xf>
    <xf numFmtId="168" fontId="33" fillId="5" borderId="22" xfId="46" applyNumberFormat="1" applyFont="1" applyFill="1" applyBorder="1" applyAlignment="1">
      <alignment horizontal="center"/>
    </xf>
    <xf numFmtId="166" fontId="102" fillId="0" borderId="23" xfId="0" applyNumberFormat="1" applyFont="1" applyFill="1" applyBorder="1" applyAlignment="1">
      <alignment horizontal="center" vertical="center"/>
    </xf>
    <xf numFmtId="166" fontId="56" fillId="4" borderId="0" xfId="0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59" fillId="4" borderId="23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9" xfId="46" applyFont="1" applyFill="1" applyBorder="1"/>
    <xf numFmtId="0" fontId="77" fillId="4" borderId="30" xfId="0" applyFont="1" applyFill="1" applyBorder="1" applyAlignment="1">
      <alignment horizontal="center" vertical="center"/>
    </xf>
    <xf numFmtId="0" fontId="77" fillId="4" borderId="18" xfId="0" applyNumberFormat="1" applyFont="1" applyFill="1" applyBorder="1" applyAlignment="1">
      <alignment horizontal="left" vertical="center"/>
    </xf>
    <xf numFmtId="16" fontId="86" fillId="2" borderId="23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Border="1" applyAlignment="1">
      <alignment horizontal="center" vertical="center"/>
    </xf>
    <xf numFmtId="16" fontId="86" fillId="2" borderId="18" xfId="46" applyNumberFormat="1" applyFont="1" applyFill="1" applyBorder="1" applyAlignment="1">
      <alignment horizontal="center" vertical="center"/>
    </xf>
    <xf numFmtId="0" fontId="91" fillId="6" borderId="30" xfId="45" applyFont="1" applyFill="1" applyBorder="1" applyAlignment="1">
      <alignment horizontal="center" vertical="center"/>
    </xf>
    <xf numFmtId="0" fontId="91" fillId="6" borderId="18" xfId="45" applyNumberFormat="1" applyFont="1" applyFill="1" applyBorder="1" applyAlignment="1">
      <alignment horizontal="left" vertical="center"/>
    </xf>
    <xf numFmtId="0" fontId="33" fillId="2" borderId="21" xfId="46" applyFont="1" applyFill="1" applyBorder="1" applyAlignment="1">
      <alignment horizontal="left"/>
    </xf>
    <xf numFmtId="0" fontId="86" fillId="2" borderId="23" xfId="49" applyFont="1" applyFill="1" applyBorder="1" applyAlignment="1">
      <alignment horizontal="center" vertical="center"/>
    </xf>
    <xf numFmtId="0" fontId="33" fillId="2" borderId="24" xfId="46" applyFont="1" applyFill="1" applyBorder="1" applyAlignment="1">
      <alignment horizontal="center"/>
    </xf>
    <xf numFmtId="0" fontId="86" fillId="2" borderId="23" xfId="46" applyFont="1" applyFill="1" applyBorder="1" applyAlignment="1">
      <alignment horizontal="center" vertical="center"/>
    </xf>
    <xf numFmtId="0" fontId="33" fillId="2" borderId="24" xfId="46" applyFont="1" applyFill="1" applyBorder="1"/>
    <xf numFmtId="167" fontId="36" fillId="0" borderId="14" xfId="46" applyNumberFormat="1" applyFont="1" applyBorder="1" applyAlignment="1">
      <alignment vertical="center"/>
    </xf>
    <xf numFmtId="167" fontId="36" fillId="0" borderId="30" xfId="46" applyNumberFormat="1" applyFont="1" applyBorder="1" applyAlignment="1">
      <alignment vertical="center"/>
    </xf>
    <xf numFmtId="167" fontId="36" fillId="3" borderId="0" xfId="46" applyNumberFormat="1" applyFont="1" applyFill="1" applyBorder="1" applyAlignment="1">
      <alignment horizontal="center" vertical="center" wrapText="1"/>
    </xf>
    <xf numFmtId="0" fontId="33" fillId="5" borderId="14" xfId="45" applyFont="1" applyFill="1" applyBorder="1" applyAlignment="1">
      <alignment horizontal="left"/>
    </xf>
    <xf numFmtId="0" fontId="33" fillId="5" borderId="29" xfId="45" applyFont="1" applyFill="1" applyBorder="1" applyAlignment="1">
      <alignment horizontal="left"/>
    </xf>
    <xf numFmtId="0" fontId="33" fillId="5" borderId="22" xfId="45" applyFont="1" applyFill="1" applyBorder="1" applyAlignment="1">
      <alignment horizontal="right"/>
    </xf>
    <xf numFmtId="0" fontId="58" fillId="5" borderId="0" xfId="0" applyFont="1" applyFill="1" applyAlignment="1">
      <alignment horizontal="center"/>
    </xf>
    <xf numFmtId="0" fontId="58" fillId="5" borderId="0" xfId="0" applyFont="1" applyFill="1" applyAlignment="1">
      <alignment horizontal="left" wrapText="1"/>
    </xf>
    <xf numFmtId="16" fontId="58" fillId="5" borderId="22" xfId="45" applyNumberFormat="1" applyFont="1" applyFill="1" applyBorder="1" applyAlignment="1">
      <alignment horizontal="right"/>
    </xf>
    <xf numFmtId="16" fontId="36" fillId="5" borderId="22" xfId="45" quotePrefix="1" applyNumberFormat="1" applyFont="1" applyFill="1" applyBorder="1" applyAlignment="1">
      <alignment horizontal="center"/>
    </xf>
    <xf numFmtId="16" fontId="58" fillId="5" borderId="22" xfId="45" applyNumberFormat="1" applyFont="1" applyFill="1" applyBorder="1" applyAlignment="1">
      <alignment horizontal="center"/>
    </xf>
    <xf numFmtId="0" fontId="102" fillId="0" borderId="30" xfId="47" applyFont="1" applyBorder="1" applyAlignment="1">
      <alignment horizontal="center" wrapText="1"/>
    </xf>
    <xf numFmtId="0" fontId="36" fillId="5" borderId="0" xfId="0" applyFont="1" applyFill="1" applyAlignment="1">
      <alignment horizontal="left"/>
    </xf>
    <xf numFmtId="16" fontId="36" fillId="5" borderId="23" xfId="45" applyNumberFormat="1" applyFont="1" applyFill="1" applyBorder="1" applyAlignment="1">
      <alignment horizontal="right"/>
    </xf>
    <xf numFmtId="16" fontId="36" fillId="5" borderId="23" xfId="45" applyNumberFormat="1" applyFont="1" applyFill="1" applyBorder="1" applyAlignment="1">
      <alignment horizontal="center"/>
    </xf>
    <xf numFmtId="16" fontId="107" fillId="5" borderId="23" xfId="45" quotePrefix="1" applyNumberFormat="1" applyFont="1" applyFill="1" applyBorder="1" applyAlignment="1">
      <alignment horizontal="center"/>
    </xf>
    <xf numFmtId="16" fontId="36" fillId="5" borderId="23" xfId="45" quotePrefix="1" applyNumberFormat="1" applyFont="1" applyFill="1" applyBorder="1" applyAlignment="1">
      <alignment horizontal="center"/>
    </xf>
    <xf numFmtId="16" fontId="60" fillId="5" borderId="23" xfId="45" applyNumberFormat="1" applyFont="1" applyFill="1" applyBorder="1" applyAlignment="1">
      <alignment horizontal="right"/>
    </xf>
    <xf numFmtId="16" fontId="60" fillId="5" borderId="23" xfId="45" applyNumberFormat="1" applyFont="1" applyFill="1" applyBorder="1" applyAlignment="1">
      <alignment horizontal="center"/>
    </xf>
    <xf numFmtId="167" fontId="36" fillId="3" borderId="19" xfId="46" applyNumberFormat="1" applyFont="1" applyFill="1" applyBorder="1" applyAlignment="1">
      <alignment horizontal="center" vertical="center"/>
    </xf>
    <xf numFmtId="167" fontId="36" fillId="4" borderId="20" xfId="46" applyNumberFormat="1" applyFont="1" applyFill="1" applyBorder="1" applyAlignment="1">
      <alignment horizontal="center" vertical="center"/>
    </xf>
    <xf numFmtId="0" fontId="33" fillId="5" borderId="24" xfId="45" applyFont="1" applyFill="1" applyBorder="1" applyAlignment="1">
      <alignment horizontal="right"/>
    </xf>
    <xf numFmtId="0" fontId="33" fillId="5" borderId="24" xfId="45" applyFont="1" applyFill="1" applyBorder="1" applyAlignment="1">
      <alignment horizontal="center"/>
    </xf>
    <xf numFmtId="16" fontId="102" fillId="5" borderId="20" xfId="47" applyNumberFormat="1" applyFont="1" applyFill="1" applyBorder="1" applyAlignment="1">
      <alignment horizontal="center"/>
    </xf>
    <xf numFmtId="0" fontId="102" fillId="5" borderId="20" xfId="0" applyFont="1" applyFill="1" applyBorder="1" applyAlignment="1">
      <alignment horizontal="left" wrapText="1"/>
    </xf>
    <xf numFmtId="16" fontId="102" fillId="5" borderId="24" xfId="46" applyNumberFormat="1" applyFont="1" applyFill="1" applyBorder="1" applyAlignment="1">
      <alignment horizontal="right"/>
    </xf>
    <xf numFmtId="16" fontId="102" fillId="5" borderId="24" xfId="45" applyNumberFormat="1" applyFont="1" applyFill="1" applyBorder="1" applyAlignment="1">
      <alignment horizontal="center"/>
    </xf>
    <xf numFmtId="16" fontId="102" fillId="5" borderId="24" xfId="45" quotePrefix="1" applyNumberFormat="1" applyFont="1" applyFill="1" applyBorder="1" applyAlignment="1">
      <alignment horizontal="center"/>
    </xf>
    <xf numFmtId="16" fontId="96" fillId="0" borderId="13" xfId="46" applyNumberFormat="1" applyFont="1" applyBorder="1" applyAlignment="1">
      <alignment horizontal="center" wrapText="1"/>
    </xf>
    <xf numFmtId="0" fontId="75" fillId="0" borderId="0" xfId="48" applyFont="1" applyFill="1" applyBorder="1" applyAlignment="1">
      <alignment horizontal="left"/>
    </xf>
    <xf numFmtId="0" fontId="33" fillId="0" borderId="0" xfId="48" applyFont="1" applyFill="1" applyBorder="1"/>
    <xf numFmtId="16" fontId="36" fillId="5" borderId="0" xfId="45" quotePrefix="1" applyNumberFormat="1" applyFont="1" applyFill="1" applyBorder="1" applyAlignment="1">
      <alignment horizontal="center"/>
    </xf>
    <xf numFmtId="16" fontId="107" fillId="5" borderId="0" xfId="45" quotePrefix="1" applyNumberFormat="1" applyFont="1" applyFill="1" applyBorder="1" applyAlignment="1">
      <alignment horizontal="center"/>
    </xf>
    <xf numFmtId="16" fontId="85" fillId="5" borderId="0" xfId="45" applyNumberFormat="1" applyFont="1" applyFill="1" applyBorder="1" applyAlignment="1">
      <alignment horizontal="center"/>
    </xf>
    <xf numFmtId="16" fontId="85" fillId="5" borderId="0" xfId="45" quotePrefix="1" applyNumberFormat="1" applyFont="1" applyFill="1" applyBorder="1" applyAlignment="1">
      <alignment horizontal="center"/>
    </xf>
    <xf numFmtId="16" fontId="60" fillId="5" borderId="0" xfId="45" applyNumberFormat="1" applyFont="1" applyFill="1" applyBorder="1" applyAlignment="1">
      <alignment horizontal="center"/>
    </xf>
    <xf numFmtId="16" fontId="60" fillId="5" borderId="0" xfId="45" quotePrefix="1" applyNumberFormat="1" applyFont="1" applyFill="1" applyBorder="1" applyAlignment="1">
      <alignment horizontal="center"/>
    </xf>
    <xf numFmtId="16" fontId="102" fillId="5" borderId="0" xfId="45" quotePrefix="1" applyNumberFormat="1" applyFont="1" applyFill="1" applyBorder="1" applyAlignment="1">
      <alignment horizont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31" xfId="48" applyNumberFormat="1" applyFont="1" applyFill="1" applyBorder="1" applyAlignment="1">
      <alignment horizontal="center" vertical="center"/>
    </xf>
    <xf numFmtId="166" fontId="59" fillId="4" borderId="0" xfId="0" applyNumberFormat="1" applyFont="1" applyFill="1" applyBorder="1" applyAlignment="1">
      <alignment horizontal="center" vertical="center"/>
    </xf>
    <xf numFmtId="170" fontId="58" fillId="4" borderId="0" xfId="48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/>
    <xf numFmtId="0" fontId="60" fillId="5" borderId="0" xfId="0" applyFont="1" applyFill="1" applyBorder="1" applyAlignment="1"/>
    <xf numFmtId="0" fontId="89" fillId="5" borderId="20" xfId="0" applyFont="1" applyFill="1" applyBorder="1" applyAlignment="1"/>
    <xf numFmtId="0" fontId="77" fillId="5" borderId="0" xfId="0" applyFont="1" applyFill="1" applyBorder="1" applyAlignment="1">
      <alignment horizontal="center"/>
    </xf>
    <xf numFmtId="0" fontId="77" fillId="5" borderId="0" xfId="0" applyFont="1" applyFill="1" applyBorder="1" applyAlignment="1">
      <alignment horizontal="left"/>
    </xf>
    <xf numFmtId="16" fontId="89" fillId="5" borderId="0" xfId="47" applyNumberFormat="1" applyFont="1" applyFill="1" applyAlignment="1">
      <alignment horizontal="center" wrapText="1"/>
    </xf>
    <xf numFmtId="0" fontId="89" fillId="5" borderId="0" xfId="0" applyFont="1" applyFill="1" applyAlignment="1">
      <alignment horizontal="left"/>
    </xf>
    <xf numFmtId="167" fontId="36" fillId="3" borderId="30" xfId="46" applyNumberFormat="1" applyFont="1" applyFill="1" applyBorder="1" applyAlignment="1">
      <alignment horizontal="center" vertical="center" wrapText="1"/>
    </xf>
    <xf numFmtId="16" fontId="36" fillId="4" borderId="32" xfId="46" applyNumberFormat="1" applyFont="1" applyFill="1" applyBorder="1" applyAlignment="1">
      <alignment horizontal="center" vertical="center"/>
    </xf>
    <xf numFmtId="167" fontId="61" fillId="4" borderId="0" xfId="46" applyNumberFormat="1" applyFont="1" applyFill="1" applyBorder="1" applyAlignment="1">
      <alignment horizontal="center" vertical="center" wrapText="1"/>
    </xf>
    <xf numFmtId="166" fontId="36" fillId="5" borderId="24" xfId="0" quotePrefix="1" applyNumberFormat="1" applyFont="1" applyFill="1" applyBorder="1" applyAlignment="1">
      <alignment horizontal="center" vertical="center"/>
    </xf>
    <xf numFmtId="0" fontId="53" fillId="0" borderId="0" xfId="45" applyFont="1" applyFill="1" applyBorder="1" applyAlignment="1">
      <alignment horizontal="center"/>
    </xf>
    <xf numFmtId="0" fontId="38" fillId="3" borderId="0" xfId="48" applyFont="1" applyFill="1" applyBorder="1" applyAlignment="1">
      <alignment horizontal="center"/>
    </xf>
    <xf numFmtId="0" fontId="41" fillId="3" borderId="0" xfId="48" applyFont="1" applyFill="1" applyBorder="1" applyAlignment="1">
      <alignment horizontal="center"/>
    </xf>
    <xf numFmtId="0" fontId="37" fillId="3" borderId="0" xfId="48" applyFont="1" applyFill="1" applyBorder="1" applyAlignment="1">
      <alignment horizontal="center"/>
    </xf>
    <xf numFmtId="0" fontId="38" fillId="0" borderId="0" xfId="48" applyFont="1" applyFill="1" applyAlignment="1">
      <alignment horizontal="center"/>
    </xf>
    <xf numFmtId="0" fontId="36" fillId="0" borderId="25" xfId="48" applyFont="1" applyFill="1" applyBorder="1" applyAlignment="1">
      <alignment horizontal="center" vertical="center"/>
    </xf>
    <xf numFmtId="0" fontId="36" fillId="0" borderId="26" xfId="48" applyFont="1" applyFill="1" applyBorder="1" applyAlignment="1">
      <alignment horizontal="center" vertical="center"/>
    </xf>
    <xf numFmtId="0" fontId="36" fillId="0" borderId="27" xfId="48" applyFont="1" applyFill="1" applyBorder="1" applyAlignment="1">
      <alignment horizontal="center" vertical="center"/>
    </xf>
    <xf numFmtId="0" fontId="36" fillId="0" borderId="14" xfId="48" applyFont="1" applyFill="1" applyBorder="1" applyAlignment="1">
      <alignment horizontal="center" vertical="center"/>
    </xf>
    <xf numFmtId="0" fontId="36" fillId="0" borderId="16" xfId="48" applyFont="1" applyFill="1" applyBorder="1" applyAlignment="1">
      <alignment horizontal="center" vertical="center"/>
    </xf>
    <xf numFmtId="0" fontId="36" fillId="0" borderId="30" xfId="48" applyFont="1" applyFill="1" applyBorder="1" applyAlignment="1">
      <alignment horizontal="center" vertical="center"/>
    </xf>
    <xf numFmtId="0" fontId="36" fillId="0" borderId="18" xfId="48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</xf>
    <xf numFmtId="0" fontId="36" fillId="0" borderId="19" xfId="48" applyFont="1" applyFill="1" applyBorder="1" applyAlignment="1">
      <alignment horizontal="center" vertical="center"/>
    </xf>
    <xf numFmtId="0" fontId="36" fillId="0" borderId="20" xfId="48" applyFont="1" applyFill="1" applyBorder="1" applyAlignment="1">
      <alignment horizontal="center" vertical="center"/>
    </xf>
    <xf numFmtId="0" fontId="36" fillId="0" borderId="22" xfId="48" applyFont="1" applyFill="1" applyBorder="1" applyAlignment="1">
      <alignment horizontal="center" vertical="center"/>
    </xf>
    <xf numFmtId="0" fontId="36" fillId="0" borderId="24" xfId="48" applyFont="1" applyFill="1" applyBorder="1" applyAlignment="1">
      <alignment horizontal="center" vertical="center"/>
    </xf>
    <xf numFmtId="0" fontId="54" fillId="0" borderId="16" xfId="48" applyFont="1" applyFill="1" applyBorder="1" applyAlignment="1">
      <alignment horizontal="center" vertical="center" wrapText="1"/>
    </xf>
    <xf numFmtId="0" fontId="54" fillId="0" borderId="21" xfId="48" applyFont="1" applyFill="1" applyBorder="1" applyAlignment="1">
      <alignment horizontal="center" vertical="center" wrapText="1"/>
    </xf>
    <xf numFmtId="0" fontId="36" fillId="0" borderId="21" xfId="48" applyFont="1" applyFill="1" applyBorder="1" applyAlignment="1">
      <alignment horizontal="center" vertical="center"/>
    </xf>
    <xf numFmtId="0" fontId="36" fillId="0" borderId="26" xfId="48" applyFont="1" applyFill="1" applyBorder="1" applyAlignment="1">
      <alignment horizontal="center" vertical="center" wrapText="1"/>
    </xf>
    <xf numFmtId="0" fontId="36" fillId="0" borderId="27" xfId="48" applyFont="1" applyFill="1" applyBorder="1" applyAlignment="1">
      <alignment horizontal="center" vertical="center" wrapText="1"/>
    </xf>
    <xf numFmtId="0" fontId="36" fillId="0" borderId="29" xfId="48" applyFont="1" applyFill="1" applyBorder="1" applyAlignment="1">
      <alignment horizontal="center" vertical="center"/>
    </xf>
    <xf numFmtId="0" fontId="38" fillId="2" borderId="0" xfId="46" applyFont="1" applyFill="1" applyBorder="1" applyAlignment="1">
      <alignment horizontal="center"/>
    </xf>
    <xf numFmtId="0" fontId="41" fillId="0" borderId="0" xfId="46" applyFont="1" applyBorder="1" applyAlignment="1">
      <alignment horizontal="center"/>
    </xf>
    <xf numFmtId="0" fontId="38" fillId="0" borderId="0" xfId="46" applyFont="1" applyBorder="1" applyAlignment="1">
      <alignment horizontal="center"/>
    </xf>
    <xf numFmtId="0" fontId="36" fillId="0" borderId="20" xfId="46" applyFont="1" applyFill="1" applyBorder="1" applyAlignment="1">
      <alignment horizontal="center" vertical="center"/>
    </xf>
    <xf numFmtId="0" fontId="36" fillId="0" borderId="21" xfId="46" applyFont="1" applyFill="1" applyBorder="1" applyAlignment="1">
      <alignment horizontal="center" vertical="center"/>
    </xf>
    <xf numFmtId="0" fontId="36" fillId="5" borderId="14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19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6" xfId="45" applyFont="1" applyFill="1" applyBorder="1" applyAlignment="1">
      <alignment horizontal="center" vertical="center" wrapText="1"/>
    </xf>
    <xf numFmtId="0" fontId="36" fillId="5" borderId="15" xfId="46" applyFont="1" applyFill="1" applyBorder="1" applyAlignment="1">
      <alignment horizontal="center" vertical="center"/>
    </xf>
    <xf numFmtId="0" fontId="36" fillId="0" borderId="25" xfId="46" applyFont="1" applyFill="1" applyBorder="1" applyAlignment="1">
      <alignment horizontal="center" vertical="center"/>
    </xf>
    <xf numFmtId="0" fontId="36" fillId="0" borderId="26" xfId="46" applyFont="1" applyFill="1" applyBorder="1" applyAlignment="1">
      <alignment horizontal="center" vertical="center"/>
    </xf>
    <xf numFmtId="0" fontId="36" fillId="0" borderId="27" xfId="46" applyFont="1" applyFill="1" applyBorder="1" applyAlignment="1">
      <alignment horizontal="center" vertical="center"/>
    </xf>
    <xf numFmtId="0" fontId="38" fillId="5" borderId="0" xfId="46" applyFont="1" applyFill="1" applyBorder="1" applyAlignment="1">
      <alignment horizontal="center"/>
    </xf>
    <xf numFmtId="0" fontId="41" fillId="5" borderId="0" xfId="46" applyFont="1" applyFill="1" applyBorder="1" applyAlignment="1">
      <alignment horizontal="center"/>
    </xf>
    <xf numFmtId="0" fontId="36" fillId="5" borderId="20" xfId="46" applyFont="1" applyFill="1" applyBorder="1" applyAlignment="1">
      <alignment horizontal="center" vertical="center"/>
    </xf>
    <xf numFmtId="0" fontId="36" fillId="5" borderId="17" xfId="46" applyFont="1" applyFill="1" applyBorder="1" applyAlignment="1">
      <alignment horizontal="center" vertical="center"/>
    </xf>
    <xf numFmtId="0" fontId="36" fillId="5" borderId="0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36" fillId="5" borderId="27" xfId="46" applyFont="1" applyFill="1" applyBorder="1" applyAlignment="1">
      <alignment horizontal="center" vertical="center"/>
    </xf>
    <xf numFmtId="16" fontId="36" fillId="0" borderId="0" xfId="46" applyNumberFormat="1" applyFont="1" applyBorder="1" applyAlignment="1">
      <alignment horizontal="left" vertical="center"/>
    </xf>
    <xf numFmtId="0" fontId="36" fillId="3" borderId="22" xfId="6" applyFont="1" applyFill="1" applyBorder="1" applyAlignment="1">
      <alignment horizontal="center" vertical="center"/>
    </xf>
    <xf numFmtId="0" fontId="36" fillId="3" borderId="24" xfId="6" applyFont="1" applyFill="1" applyBorder="1" applyAlignment="1">
      <alignment horizontal="center" vertical="center"/>
    </xf>
    <xf numFmtId="0" fontId="36" fillId="0" borderId="14" xfId="13" applyFont="1" applyFill="1" applyBorder="1" applyAlignment="1">
      <alignment horizontal="center" vertical="center"/>
    </xf>
    <xf numFmtId="0" fontId="36" fillId="0" borderId="16" xfId="13" applyFont="1" applyFill="1" applyBorder="1" applyAlignment="1">
      <alignment horizontal="center" vertical="center"/>
    </xf>
    <xf numFmtId="0" fontId="36" fillId="0" borderId="19" xfId="13" applyFont="1" applyFill="1" applyBorder="1" applyAlignment="1">
      <alignment horizontal="center" vertical="center"/>
    </xf>
    <xf numFmtId="0" fontId="36" fillId="0" borderId="21" xfId="13" applyFont="1" applyFill="1" applyBorder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3" borderId="14" xfId="6" applyFont="1" applyFill="1" applyBorder="1" applyAlignment="1">
      <alignment horizontal="center" vertical="center"/>
    </xf>
    <xf numFmtId="0" fontId="36" fillId="3" borderId="19" xfId="6" applyFont="1" applyFill="1" applyBorder="1" applyAlignment="1">
      <alignment horizontal="center" vertical="center"/>
    </xf>
    <xf numFmtId="0" fontId="90" fillId="2" borderId="0" xfId="46" applyFont="1" applyFill="1" applyBorder="1" applyAlignment="1">
      <alignment horizontal="center"/>
    </xf>
    <xf numFmtId="0" fontId="36" fillId="2" borderId="25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7" xfId="46" applyFont="1" applyFill="1" applyBorder="1" applyAlignment="1">
      <alignment horizontal="center" vertical="center"/>
    </xf>
    <xf numFmtId="0" fontId="41" fillId="3" borderId="0" xfId="48" applyFont="1" applyFill="1" applyBorder="1" applyAlignment="1">
      <alignment horizontal="center" wrapText="1"/>
    </xf>
    <xf numFmtId="0" fontId="34" fillId="0" borderId="0" xfId="48" applyFont="1" applyFill="1" applyBorder="1" applyAlignment="1">
      <alignment horizontal="center" vertical="center" wrapText="1"/>
    </xf>
    <xf numFmtId="0" fontId="34" fillId="0" borderId="0" xfId="48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/>
    <xf numFmtId="166" fontId="36" fillId="0" borderId="27" xfId="0" applyNumberFormat="1" applyFont="1" applyFill="1" applyBorder="1" applyAlignment="1"/>
    <xf numFmtId="0" fontId="36" fillId="0" borderId="15" xfId="48" applyFont="1" applyFill="1" applyBorder="1" applyAlignment="1">
      <alignment horizontal="center" vertical="center"/>
    </xf>
    <xf numFmtId="0" fontId="77" fillId="3" borderId="0" xfId="48" applyFont="1" applyFill="1" applyBorder="1" applyAlignment="1">
      <alignment horizontal="center"/>
    </xf>
    <xf numFmtId="0" fontId="58" fillId="0" borderId="0" xfId="48" applyFont="1" applyFill="1" applyAlignment="1">
      <alignment horizontal="center"/>
    </xf>
    <xf numFmtId="0" fontId="36" fillId="0" borderId="13" xfId="48" applyFont="1" applyFill="1" applyBorder="1" applyAlignment="1">
      <alignment horizontal="center" vertical="center"/>
    </xf>
    <xf numFmtId="0" fontId="34" fillId="0" borderId="13" xfId="48" applyFont="1" applyFill="1" applyBorder="1" applyAlignment="1">
      <alignment horizontal="center" vertical="center" wrapText="1"/>
    </xf>
    <xf numFmtId="0" fontId="34" fillId="0" borderId="13" xfId="48" applyFont="1" applyFill="1" applyBorder="1" applyAlignment="1">
      <alignment horizontal="center" vertical="center"/>
    </xf>
    <xf numFmtId="0" fontId="36" fillId="0" borderId="13" xfId="48" applyFont="1" applyFill="1" applyBorder="1" applyAlignment="1">
      <alignment horizontal="center" vertical="center" wrapText="1"/>
    </xf>
    <xf numFmtId="0" fontId="36" fillId="0" borderId="14" xfId="48" applyFont="1" applyFill="1" applyBorder="1" applyAlignment="1">
      <alignment horizontal="center" vertical="center" wrapText="1"/>
    </xf>
    <xf numFmtId="0" fontId="36" fillId="0" borderId="15" xfId="48" applyFont="1" applyFill="1" applyBorder="1" applyAlignment="1">
      <alignment horizontal="center" vertical="center" wrapText="1"/>
    </xf>
    <xf numFmtId="0" fontId="36" fillId="0" borderId="16" xfId="48" applyFont="1" applyFill="1" applyBorder="1" applyAlignment="1">
      <alignment horizontal="center" vertical="center" wrapText="1"/>
    </xf>
    <xf numFmtId="0" fontId="36" fillId="0" borderId="19" xfId="48" applyFont="1" applyFill="1" applyBorder="1" applyAlignment="1">
      <alignment horizontal="center" vertical="center" wrapText="1"/>
    </xf>
    <xf numFmtId="0" fontId="36" fillId="0" borderId="20" xfId="48" applyFont="1" applyFill="1" applyBorder="1" applyAlignment="1">
      <alignment horizontal="center" vertical="center" wrapText="1"/>
    </xf>
    <xf numFmtId="0" fontId="36" fillId="0" borderId="21" xfId="48" applyFont="1" applyFill="1" applyBorder="1" applyAlignment="1">
      <alignment horizontal="center" vertical="center" wrapText="1"/>
    </xf>
    <xf numFmtId="0" fontId="36" fillId="0" borderId="29" xfId="48" applyFont="1" applyFill="1" applyBorder="1" applyAlignment="1">
      <alignment horizontal="center" vertical="center" wrapText="1"/>
    </xf>
    <xf numFmtId="0" fontId="36" fillId="0" borderId="30" xfId="48" applyFont="1" applyFill="1" applyBorder="1" applyAlignment="1">
      <alignment horizontal="center" vertical="center" wrapText="1"/>
    </xf>
    <xf numFmtId="0" fontId="36" fillId="0" borderId="0" xfId="48" applyFont="1" applyFill="1" applyBorder="1" applyAlignment="1">
      <alignment horizontal="center" vertical="center" wrapText="1"/>
    </xf>
    <xf numFmtId="0" fontId="94" fillId="3" borderId="13" xfId="6" applyFont="1" applyFill="1" applyBorder="1" applyAlignment="1">
      <alignment horizontal="center" vertical="center" wrapText="1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94" fillId="3" borderId="27" xfId="6" applyFont="1" applyFill="1" applyBorder="1" applyAlignment="1">
      <alignment horizontal="center" vertical="center"/>
    </xf>
    <xf numFmtId="0" fontId="94" fillId="3" borderId="14" xfId="6" applyFont="1" applyFill="1" applyBorder="1" applyAlignment="1">
      <alignment horizontal="center" vertical="center" wrapText="1"/>
    </xf>
    <xf numFmtId="0" fontId="94" fillId="3" borderId="16" xfId="6" applyFont="1" applyFill="1" applyBorder="1" applyAlignment="1">
      <alignment horizontal="center" vertical="center" wrapText="1"/>
    </xf>
    <xf numFmtId="0" fontId="94" fillId="3" borderId="30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19" xfId="6" applyFont="1" applyFill="1" applyBorder="1" applyAlignment="1">
      <alignment horizontal="center" vertical="center" wrapText="1"/>
    </xf>
    <xf numFmtId="0" fontId="94" fillId="3" borderId="21" xfId="6" applyFont="1" applyFill="1" applyBorder="1" applyAlignment="1">
      <alignment horizontal="center" vertical="center" wrapText="1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00FF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tabSelected="1" zoomScale="70" zoomScaleNormal="70" zoomScaleSheetLayoutView="70" workbookViewId="0">
      <selection activeCell="P14" sqref="P14"/>
    </sheetView>
  </sheetViews>
  <sheetFormatPr defaultColWidth="9" defaultRowHeight="17.399999999999999"/>
  <cols>
    <col min="1" max="1" width="17.69921875" style="23" customWidth="1"/>
    <col min="2" max="2" width="12.19921875" style="23" customWidth="1"/>
    <col min="3" max="5" width="9" style="23"/>
    <col min="6" max="6" width="20.19921875" style="23" customWidth="1"/>
    <col min="7" max="7" width="11.796875" style="23" customWidth="1"/>
    <col min="8" max="8" width="0.19921875" style="23" customWidth="1"/>
    <col min="9" max="10" width="9" style="23" customWidth="1"/>
    <col min="11" max="11" width="24.1992187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615" t="s">
        <v>0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9" t="s">
        <v>69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209" t="s">
        <v>85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209" t="s">
        <v>84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83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70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209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209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209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210" t="s">
        <v>121</v>
      </c>
      <c r="C13" s="1"/>
      <c r="D13" s="1"/>
      <c r="E13" s="1"/>
    </row>
    <row r="14" spans="1:13" s="26" customFormat="1" ht="24" customHeight="1">
      <c r="A14" s="20"/>
      <c r="B14" s="210"/>
      <c r="C14" s="1"/>
      <c r="D14" s="1"/>
      <c r="E14" s="1"/>
    </row>
    <row r="15" spans="1:13" s="26" customFormat="1" ht="24" customHeight="1">
      <c r="A15" s="20"/>
      <c r="B15" s="210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3"/>
      <c r="J17" s="34"/>
      <c r="K17" s="35"/>
      <c r="L17" s="34"/>
      <c r="M17" s="34"/>
    </row>
    <row r="18" spans="1:13" s="8" customFormat="1" ht="18" customHeight="1">
      <c r="A18" s="24" t="s">
        <v>0</v>
      </c>
      <c r="B18" s="36"/>
      <c r="C18" s="37"/>
      <c r="D18" s="32"/>
      <c r="E18" s="4"/>
      <c r="F18" s="30"/>
      <c r="G18" s="5"/>
      <c r="H18" s="38"/>
      <c r="I18" s="39"/>
      <c r="J18" s="39"/>
      <c r="L18" s="40"/>
      <c r="M18" s="33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3"/>
      <c r="M19" s="33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3"/>
      <c r="M20" s="33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41"/>
    </row>
    <row r="22" spans="1:13" s="4" customFormat="1">
      <c r="A22" s="9"/>
      <c r="B22" s="42"/>
      <c r="D22" s="3"/>
      <c r="F22" s="3"/>
      <c r="G22" s="5"/>
      <c r="H22" s="9"/>
      <c r="I22" s="9"/>
      <c r="J22" s="33"/>
      <c r="L22" s="41"/>
    </row>
    <row r="23" spans="1:13" s="4" customFormat="1">
      <c r="B23" s="43"/>
      <c r="C23" s="44"/>
      <c r="D23" s="45"/>
      <c r="E23" s="45"/>
      <c r="F23" s="45"/>
      <c r="G23" s="45"/>
      <c r="H23" s="44"/>
      <c r="I23" s="44"/>
      <c r="K23" s="45"/>
      <c r="L23" s="18"/>
    </row>
    <row r="24" spans="1:13" s="4" customFormat="1">
      <c r="A24" s="45"/>
      <c r="B24" s="46"/>
      <c r="C24" s="10"/>
      <c r="D24" s="46"/>
      <c r="E24" s="10"/>
      <c r="F24" s="10"/>
      <c r="G24" s="47"/>
      <c r="H24" s="44"/>
      <c r="I24" s="45"/>
    </row>
    <row r="25" spans="1:13">
      <c r="B25" s="11"/>
      <c r="C25" s="11"/>
      <c r="D25" s="12"/>
      <c r="E25" s="13"/>
      <c r="F25" s="11"/>
      <c r="G25" s="14"/>
    </row>
    <row r="27" spans="1:13">
      <c r="B27" s="48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39"/>
  <sheetViews>
    <sheetView showGridLines="0" zoomScale="80" zoomScaleNormal="80" workbookViewId="0">
      <selection activeCell="D26" sqref="D26"/>
    </sheetView>
  </sheetViews>
  <sheetFormatPr defaultColWidth="8" defaultRowHeight="13.8"/>
  <cols>
    <col min="1" max="1" width="17.69921875" style="106" customWidth="1"/>
    <col min="2" max="2" width="11.19921875" style="106" customWidth="1"/>
    <col min="3" max="3" width="8.69921875" style="106" customWidth="1"/>
    <col min="4" max="4" width="8" style="106" customWidth="1"/>
    <col min="5" max="5" width="5.296875" style="106" customWidth="1"/>
    <col min="6" max="6" width="8.796875" style="106" customWidth="1"/>
    <col min="7" max="7" width="31.19921875" style="124" bestFit="1" customWidth="1"/>
    <col min="8" max="8" width="18.19921875" style="364" customWidth="1"/>
    <col min="9" max="9" width="8.69921875" style="124" customWidth="1"/>
    <col min="10" max="10" width="7.5" style="124" bestFit="1" customWidth="1"/>
    <col min="11" max="11" width="10.19921875" style="142" bestFit="1" customWidth="1"/>
    <col min="12" max="12" width="7.69921875" style="124" bestFit="1" customWidth="1"/>
    <col min="13" max="13" width="15.796875" style="124" bestFit="1" customWidth="1"/>
    <col min="14" max="14" width="9.5" style="124" bestFit="1" customWidth="1"/>
    <col min="15" max="15" width="7.5" style="124" bestFit="1" customWidth="1"/>
    <col min="16" max="16" width="10.796875" style="124" customWidth="1"/>
    <col min="17" max="17" width="6.19921875" style="106" bestFit="1" customWidth="1"/>
    <col min="18" max="18" width="8" style="106"/>
    <col min="19" max="19" width="4.296875" style="106" bestFit="1" customWidth="1"/>
    <col min="20" max="20" width="8" style="106"/>
    <col min="21" max="21" width="3.19921875" style="106" bestFit="1" customWidth="1"/>
    <col min="22" max="16384" width="8" style="106"/>
  </cols>
  <sheetData>
    <row r="1" spans="1:21" ht="17.399999999999999">
      <c r="A1" s="204"/>
      <c r="B1" s="616" t="s">
        <v>0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117"/>
    </row>
    <row r="2" spans="1:21" ht="17.399999999999999">
      <c r="A2" s="203"/>
      <c r="B2" s="617" t="s">
        <v>29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117"/>
    </row>
    <row r="3" spans="1:21" ht="17.399999999999999">
      <c r="A3" s="205"/>
      <c r="B3" s="618" t="s">
        <v>68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118"/>
    </row>
    <row r="4" spans="1:21" ht="17.399999999999999">
      <c r="A4" s="206"/>
      <c r="B4" s="619" t="s">
        <v>30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118"/>
    </row>
    <row r="5" spans="1:21" ht="18" customHeight="1">
      <c r="I5" s="106"/>
      <c r="J5" s="106"/>
      <c r="K5" s="106"/>
      <c r="L5" s="106"/>
      <c r="M5" s="106"/>
      <c r="N5" s="106"/>
      <c r="O5" s="106"/>
      <c r="P5" s="119"/>
    </row>
    <row r="6" spans="1:21">
      <c r="A6" s="191" t="s">
        <v>10</v>
      </c>
      <c r="B6" s="120"/>
      <c r="C6" s="120"/>
      <c r="D6" s="120"/>
      <c r="E6" s="120"/>
      <c r="F6" s="120"/>
      <c r="G6" s="121"/>
      <c r="H6" s="365"/>
      <c r="I6" s="122"/>
      <c r="J6" s="122"/>
      <c r="K6" s="123"/>
      <c r="L6" s="122"/>
      <c r="M6" s="122"/>
      <c r="O6" s="125"/>
      <c r="P6" s="126"/>
    </row>
    <row r="7" spans="1:21" ht="15" customHeight="1">
      <c r="A7" s="623" t="s">
        <v>31</v>
      </c>
      <c r="B7" s="624"/>
      <c r="C7" s="635" t="s">
        <v>32</v>
      </c>
      <c r="D7" s="635"/>
      <c r="E7" s="636"/>
      <c r="F7" s="388" t="s">
        <v>12</v>
      </c>
      <c r="G7" s="623" t="s">
        <v>13</v>
      </c>
      <c r="H7" s="637"/>
      <c r="I7" s="389" t="s">
        <v>89</v>
      </c>
      <c r="J7" s="620" t="s">
        <v>66</v>
      </c>
      <c r="K7" s="621"/>
      <c r="L7" s="621"/>
      <c r="M7" s="621"/>
      <c r="N7" s="621"/>
      <c r="O7" s="621"/>
      <c r="P7" s="622"/>
      <c r="Q7" s="134"/>
    </row>
    <row r="8" spans="1:21" ht="15" customHeight="1">
      <c r="A8" s="625"/>
      <c r="B8" s="626"/>
      <c r="C8" s="632" t="s">
        <v>14</v>
      </c>
      <c r="D8" s="627" t="s">
        <v>15</v>
      </c>
      <c r="E8" s="383"/>
      <c r="F8" s="626" t="s">
        <v>16</v>
      </c>
      <c r="G8" s="625" t="s">
        <v>33</v>
      </c>
      <c r="H8" s="627"/>
      <c r="I8" s="630" t="s">
        <v>12</v>
      </c>
      <c r="J8" s="383" t="s">
        <v>34</v>
      </c>
      <c r="K8" s="383" t="s">
        <v>35</v>
      </c>
      <c r="L8" s="383" t="s">
        <v>36</v>
      </c>
      <c r="M8" s="383" t="s">
        <v>37</v>
      </c>
      <c r="N8" s="383" t="s">
        <v>38</v>
      </c>
      <c r="O8" s="383" t="s">
        <v>39</v>
      </c>
      <c r="P8" s="388" t="s">
        <v>67</v>
      </c>
    </row>
    <row r="9" spans="1:21">
      <c r="A9" s="625"/>
      <c r="B9" s="626"/>
      <c r="C9" s="633"/>
      <c r="D9" s="629"/>
      <c r="E9" s="384"/>
      <c r="F9" s="634"/>
      <c r="G9" s="628"/>
      <c r="H9" s="629"/>
      <c r="I9" s="631"/>
      <c r="J9" s="384"/>
      <c r="K9" s="384" t="s">
        <v>40</v>
      </c>
      <c r="L9" s="384"/>
      <c r="M9" s="384" t="s">
        <v>41</v>
      </c>
      <c r="N9" s="384"/>
      <c r="O9" s="384"/>
      <c r="P9" s="385"/>
    </row>
    <row r="10" spans="1:21" s="127" customFormat="1" ht="15">
      <c r="A10" s="478" t="s">
        <v>147</v>
      </c>
      <c r="B10" s="479" t="s">
        <v>160</v>
      </c>
      <c r="C10" s="477"/>
      <c r="D10" s="520">
        <v>44410</v>
      </c>
      <c r="E10" s="488" t="s">
        <v>24</v>
      </c>
      <c r="F10" s="489">
        <f t="shared" ref="F10:F20" si="0">D10+2</f>
        <v>44412</v>
      </c>
      <c r="G10" s="419" t="s">
        <v>93</v>
      </c>
      <c r="H10" s="604"/>
      <c r="I10" s="338"/>
      <c r="J10" s="338"/>
      <c r="K10" s="338">
        <f>I10+10</f>
        <v>10</v>
      </c>
      <c r="L10" s="338"/>
      <c r="M10" s="338">
        <f>I10+17</f>
        <v>17</v>
      </c>
      <c r="N10" s="338">
        <f>I10+13</f>
        <v>13</v>
      </c>
      <c r="O10" s="338">
        <f>I10+15</f>
        <v>15</v>
      </c>
      <c r="P10" s="339"/>
      <c r="Q10" s="252" t="s">
        <v>75</v>
      </c>
      <c r="R10" s="307"/>
      <c r="S10" s="308"/>
      <c r="T10" s="307"/>
      <c r="U10" s="307"/>
    </row>
    <row r="11" spans="1:21" s="127" customFormat="1" ht="15">
      <c r="A11" s="517" t="s">
        <v>86</v>
      </c>
      <c r="B11" s="524" t="s">
        <v>161</v>
      </c>
      <c r="C11" s="477"/>
      <c r="D11" s="521">
        <v>44409</v>
      </c>
      <c r="E11" s="439" t="s">
        <v>23</v>
      </c>
      <c r="F11" s="439">
        <f t="shared" si="0"/>
        <v>44411</v>
      </c>
      <c r="G11" s="373"/>
      <c r="H11" s="605"/>
      <c r="I11" s="323"/>
      <c r="J11" s="486"/>
      <c r="K11" s="486"/>
      <c r="L11" s="486"/>
      <c r="M11" s="486"/>
      <c r="N11" s="486"/>
      <c r="O11" s="486"/>
      <c r="P11" s="483"/>
      <c r="Q11" s="252"/>
      <c r="R11" s="307"/>
      <c r="S11" s="308"/>
      <c r="T11" s="307"/>
      <c r="U11" s="307"/>
    </row>
    <row r="12" spans="1:21" s="127" customFormat="1" ht="15">
      <c r="A12" s="519" t="s">
        <v>88</v>
      </c>
      <c r="B12" s="525" t="s">
        <v>162</v>
      </c>
      <c r="C12" s="472"/>
      <c r="D12" s="522">
        <v>44410</v>
      </c>
      <c r="E12" s="219" t="s">
        <v>23</v>
      </c>
      <c r="F12" s="602">
        <f t="shared" si="0"/>
        <v>44412</v>
      </c>
      <c r="G12" s="607" t="s">
        <v>173</v>
      </c>
      <c r="H12" s="608" t="s">
        <v>174</v>
      </c>
      <c r="I12" s="323">
        <v>44417</v>
      </c>
      <c r="J12" s="323">
        <f>I12+17</f>
        <v>44434</v>
      </c>
      <c r="K12" s="323">
        <f t="shared" ref="K12:K17" si="1">I12+10</f>
        <v>44427</v>
      </c>
      <c r="L12" s="323">
        <f>I12+13</f>
        <v>44430</v>
      </c>
      <c r="M12" s="323" t="s">
        <v>42</v>
      </c>
      <c r="N12" s="323">
        <f>I12+14</f>
        <v>44431</v>
      </c>
      <c r="O12" s="323" t="s">
        <v>42</v>
      </c>
      <c r="P12" s="324">
        <f>I12+12</f>
        <v>44429</v>
      </c>
      <c r="Q12" s="128" t="s">
        <v>76</v>
      </c>
      <c r="R12" s="307"/>
      <c r="S12" s="307"/>
      <c r="T12" s="307"/>
      <c r="U12" s="307"/>
    </row>
    <row r="13" spans="1:21" s="127" customFormat="1" ht="15">
      <c r="A13" s="480"/>
      <c r="B13" s="481"/>
      <c r="C13" s="473"/>
      <c r="D13" s="230"/>
      <c r="E13" s="221"/>
      <c r="F13" s="234"/>
      <c r="G13" s="374" t="s">
        <v>175</v>
      </c>
      <c r="H13" s="606" t="s">
        <v>176</v>
      </c>
      <c r="I13" s="336">
        <v>44417</v>
      </c>
      <c r="J13" s="336" t="s">
        <v>42</v>
      </c>
      <c r="K13" s="336">
        <f t="shared" si="1"/>
        <v>44427</v>
      </c>
      <c r="L13" s="336" t="s">
        <v>42</v>
      </c>
      <c r="M13" s="336">
        <f>I13+12</f>
        <v>44429</v>
      </c>
      <c r="N13" s="336">
        <f>I13+15</f>
        <v>44432</v>
      </c>
      <c r="O13" s="336" t="s">
        <v>42</v>
      </c>
      <c r="P13" s="337" t="s">
        <v>42</v>
      </c>
      <c r="Q13" s="251" t="s">
        <v>77</v>
      </c>
      <c r="R13" s="308"/>
      <c r="S13" s="309"/>
      <c r="T13" s="307"/>
    </row>
    <row r="14" spans="1:21" s="127" customFormat="1">
      <c r="A14" s="478" t="s">
        <v>147</v>
      </c>
      <c r="B14" s="479" t="s">
        <v>164</v>
      </c>
      <c r="C14" s="471"/>
      <c r="D14" s="520">
        <f>D9+7</f>
        <v>7</v>
      </c>
      <c r="E14" s="490" t="s">
        <v>87</v>
      </c>
      <c r="F14" s="491">
        <f t="shared" si="0"/>
        <v>9</v>
      </c>
      <c r="G14" s="419" t="s">
        <v>169</v>
      </c>
      <c r="H14" s="376" t="s">
        <v>170</v>
      </c>
      <c r="I14" s="338">
        <v>44429</v>
      </c>
      <c r="J14" s="338"/>
      <c r="K14" s="338">
        <f t="shared" si="1"/>
        <v>44439</v>
      </c>
      <c r="L14" s="338"/>
      <c r="M14" s="338">
        <f>I14+10</f>
        <v>44439</v>
      </c>
      <c r="N14" s="338">
        <f>I14+13</f>
        <v>44442</v>
      </c>
      <c r="O14" s="338">
        <f>I14+15</f>
        <v>44444</v>
      </c>
      <c r="P14" s="339"/>
      <c r="Q14" s="130"/>
    </row>
    <row r="15" spans="1:21" s="127" customFormat="1">
      <c r="A15" s="517" t="s">
        <v>129</v>
      </c>
      <c r="B15" s="524" t="s">
        <v>148</v>
      </c>
      <c r="C15" s="472" t="s">
        <v>42</v>
      </c>
      <c r="D15" s="521">
        <f>D10+7</f>
        <v>44417</v>
      </c>
      <c r="E15" s="439" t="s">
        <v>23</v>
      </c>
      <c r="F15" s="440">
        <f t="shared" si="0"/>
        <v>44419</v>
      </c>
      <c r="G15" s="373" t="s">
        <v>122</v>
      </c>
      <c r="H15" s="390"/>
      <c r="I15" s="323">
        <f>I12+7</f>
        <v>44424</v>
      </c>
      <c r="J15" s="323">
        <f>I15+17</f>
        <v>44441</v>
      </c>
      <c r="K15" s="323">
        <f t="shared" si="1"/>
        <v>44434</v>
      </c>
      <c r="L15" s="323">
        <f>I15+13</f>
        <v>44437</v>
      </c>
      <c r="M15" s="323" t="s">
        <v>42</v>
      </c>
      <c r="N15" s="323">
        <f>I15+14</f>
        <v>44438</v>
      </c>
      <c r="O15" s="323" t="s">
        <v>42</v>
      </c>
      <c r="P15" s="324">
        <f>I15+12</f>
        <v>44436</v>
      </c>
      <c r="Q15" s="128"/>
    </row>
    <row r="16" spans="1:21" s="127" customFormat="1">
      <c r="A16" s="519" t="s">
        <v>96</v>
      </c>
      <c r="B16" s="526" t="s">
        <v>163</v>
      </c>
      <c r="C16" s="472"/>
      <c r="D16" s="522">
        <f>D11+7</f>
        <v>44416</v>
      </c>
      <c r="E16" s="223" t="s">
        <v>23</v>
      </c>
      <c r="F16" s="492">
        <f t="shared" si="0"/>
        <v>44418</v>
      </c>
      <c r="G16" s="373"/>
      <c r="H16" s="390"/>
      <c r="I16" s="323"/>
      <c r="J16" s="323"/>
      <c r="K16" s="323"/>
      <c r="L16" s="323"/>
      <c r="M16" s="323"/>
      <c r="N16" s="323"/>
      <c r="O16" s="323"/>
      <c r="P16" s="483"/>
      <c r="Q16" s="128"/>
    </row>
    <row r="17" spans="1:36" s="127" customFormat="1">
      <c r="A17" s="484"/>
      <c r="B17" s="485"/>
      <c r="C17" s="473" t="s">
        <v>42</v>
      </c>
      <c r="D17" s="230"/>
      <c r="E17" s="221"/>
      <c r="F17" s="234"/>
      <c r="G17" s="374" t="s">
        <v>177</v>
      </c>
      <c r="H17" s="375" t="s">
        <v>140</v>
      </c>
      <c r="I17" s="336">
        <f t="shared" ref="I17" si="2">I13+7</f>
        <v>44424</v>
      </c>
      <c r="J17" s="336" t="s">
        <v>42</v>
      </c>
      <c r="K17" s="336">
        <f t="shared" si="1"/>
        <v>44434</v>
      </c>
      <c r="L17" s="336" t="s">
        <v>42</v>
      </c>
      <c r="M17" s="336">
        <f>I17+12</f>
        <v>44436</v>
      </c>
      <c r="N17" s="336">
        <f>I17+15</f>
        <v>44439</v>
      </c>
      <c r="O17" s="336" t="s">
        <v>42</v>
      </c>
      <c r="P17" s="337" t="s">
        <v>42</v>
      </c>
      <c r="Q17" s="129"/>
    </row>
    <row r="18" spans="1:36" s="127" customFormat="1">
      <c r="A18" s="478" t="s">
        <v>147</v>
      </c>
      <c r="B18" s="479" t="s">
        <v>166</v>
      </c>
      <c r="C18" s="471"/>
      <c r="D18" s="493">
        <v>44424</v>
      </c>
      <c r="E18" s="490" t="s">
        <v>24</v>
      </c>
      <c r="F18" s="491">
        <f t="shared" si="0"/>
        <v>44426</v>
      </c>
      <c r="G18" s="419" t="s">
        <v>171</v>
      </c>
      <c r="H18" s="376" t="s">
        <v>172</v>
      </c>
      <c r="I18" s="338">
        <v>44434</v>
      </c>
      <c r="J18" s="338" t="s">
        <v>42</v>
      </c>
      <c r="K18" s="338">
        <f t="shared" ref="K18:K23" si="3">I18+10</f>
        <v>44444</v>
      </c>
      <c r="L18" s="338"/>
      <c r="M18" s="338">
        <f>I18+10</f>
        <v>44444</v>
      </c>
      <c r="N18" s="338">
        <f>I18+13</f>
        <v>44447</v>
      </c>
      <c r="O18" s="338">
        <f>I18+15</f>
        <v>44449</v>
      </c>
      <c r="P18" s="339"/>
      <c r="Q18" s="130"/>
    </row>
    <row r="19" spans="1:36" s="127" customFormat="1" ht="18.75" customHeight="1">
      <c r="A19" s="517" t="s">
        <v>123</v>
      </c>
      <c r="B19" s="524" t="s">
        <v>162</v>
      </c>
      <c r="C19" s="472" t="s">
        <v>42</v>
      </c>
      <c r="D19" s="438">
        <v>44423</v>
      </c>
      <c r="E19" s="439" t="s">
        <v>23</v>
      </c>
      <c r="F19" s="440">
        <f t="shared" si="0"/>
        <v>44425</v>
      </c>
      <c r="G19" s="373" t="s">
        <v>216</v>
      </c>
      <c r="H19" s="494" t="s">
        <v>217</v>
      </c>
      <c r="I19" s="323">
        <f>I15+7</f>
        <v>44431</v>
      </c>
      <c r="J19" s="483">
        <f>I19+17</f>
        <v>44448</v>
      </c>
      <c r="K19" s="323">
        <f t="shared" si="3"/>
        <v>44441</v>
      </c>
      <c r="L19" s="323">
        <f>I19+13</f>
        <v>44444</v>
      </c>
      <c r="M19" s="323"/>
      <c r="N19" s="323">
        <f>I19+14</f>
        <v>44445</v>
      </c>
      <c r="O19" s="323"/>
      <c r="P19" s="324">
        <f>I19+12</f>
        <v>44443</v>
      </c>
      <c r="Q19" s="128"/>
    </row>
    <row r="20" spans="1:36" s="127" customFormat="1" ht="15.75" customHeight="1">
      <c r="A20" s="519" t="s">
        <v>88</v>
      </c>
      <c r="B20" s="525" t="s">
        <v>165</v>
      </c>
      <c r="C20" s="473" t="s">
        <v>42</v>
      </c>
      <c r="D20" s="230">
        <v>44424</v>
      </c>
      <c r="E20" s="221" t="s">
        <v>24</v>
      </c>
      <c r="F20" s="234">
        <f t="shared" si="0"/>
        <v>44426</v>
      </c>
      <c r="G20" s="391" t="s">
        <v>178</v>
      </c>
      <c r="H20" s="375" t="s">
        <v>179</v>
      </c>
      <c r="I20" s="336">
        <f>I17+7</f>
        <v>44431</v>
      </c>
      <c r="J20" s="336" t="s">
        <v>42</v>
      </c>
      <c r="K20" s="336">
        <f t="shared" si="3"/>
        <v>44441</v>
      </c>
      <c r="L20" s="336" t="s">
        <v>42</v>
      </c>
      <c r="M20" s="336">
        <f>I20+12</f>
        <v>44443</v>
      </c>
      <c r="N20" s="336">
        <f>I20+15</f>
        <v>44446</v>
      </c>
      <c r="O20" s="336" t="s">
        <v>42</v>
      </c>
      <c r="P20" s="337" t="s">
        <v>42</v>
      </c>
      <c r="Q20" s="129"/>
    </row>
    <row r="21" spans="1:36" s="127" customFormat="1">
      <c r="A21" s="474"/>
      <c r="B21" s="475"/>
      <c r="C21" s="471"/>
      <c r="D21" s="229"/>
      <c r="E21" s="222"/>
      <c r="F21" s="233"/>
      <c r="G21" s="419" t="s">
        <v>93</v>
      </c>
      <c r="H21" s="376"/>
      <c r="I21" s="338"/>
      <c r="J21" s="338" t="s">
        <v>42</v>
      </c>
      <c r="K21" s="338">
        <f t="shared" si="3"/>
        <v>10</v>
      </c>
      <c r="L21" s="338"/>
      <c r="M21" s="338">
        <f>I21+17</f>
        <v>17</v>
      </c>
      <c r="N21" s="338">
        <f>I21+13</f>
        <v>13</v>
      </c>
      <c r="O21" s="338">
        <f>I21+15</f>
        <v>15</v>
      </c>
      <c r="P21" s="600"/>
      <c r="Q21" s="130"/>
    </row>
    <row r="22" spans="1:36" s="127" customFormat="1" ht="21.75" customHeight="1">
      <c r="A22" s="517" t="s">
        <v>86</v>
      </c>
      <c r="B22" s="524" t="s">
        <v>136</v>
      </c>
      <c r="C22" s="472" t="s">
        <v>42</v>
      </c>
      <c r="D22" s="438">
        <v>44430</v>
      </c>
      <c r="E22" s="439" t="s">
        <v>23</v>
      </c>
      <c r="F22" s="440">
        <v>44432</v>
      </c>
      <c r="G22" s="442" t="s">
        <v>218</v>
      </c>
      <c r="H22" s="443" t="s">
        <v>219</v>
      </c>
      <c r="I22" s="323">
        <f>I19+7</f>
        <v>44438</v>
      </c>
      <c r="J22" s="323">
        <f>I22+17</f>
        <v>44455</v>
      </c>
      <c r="K22" s="323">
        <f t="shared" si="3"/>
        <v>44448</v>
      </c>
      <c r="L22" s="323">
        <f>I22+13</f>
        <v>44451</v>
      </c>
      <c r="M22" s="323" t="s">
        <v>42</v>
      </c>
      <c r="N22" s="323">
        <f>I22+14</f>
        <v>44452</v>
      </c>
      <c r="O22" s="323" t="s">
        <v>42</v>
      </c>
      <c r="P22" s="601">
        <f>I22+12</f>
        <v>44450</v>
      </c>
      <c r="Q22" s="128"/>
    </row>
    <row r="23" spans="1:36" s="127" customFormat="1">
      <c r="A23" s="527" t="s">
        <v>167</v>
      </c>
      <c r="B23" s="528" t="s">
        <v>168</v>
      </c>
      <c r="C23" s="473" t="s">
        <v>42</v>
      </c>
      <c r="D23" s="230">
        <v>44431</v>
      </c>
      <c r="E23" s="221" t="s">
        <v>24</v>
      </c>
      <c r="F23" s="234">
        <v>44433</v>
      </c>
      <c r="G23" s="417" t="s">
        <v>139</v>
      </c>
      <c r="H23" s="372" t="s">
        <v>180</v>
      </c>
      <c r="I23" s="336">
        <f>I20+7</f>
        <v>44438</v>
      </c>
      <c r="J23" s="336" t="s">
        <v>42</v>
      </c>
      <c r="K23" s="336">
        <f t="shared" si="3"/>
        <v>44448</v>
      </c>
      <c r="L23" s="336" t="s">
        <v>42</v>
      </c>
      <c r="M23" s="336">
        <f>I23+12</f>
        <v>44450</v>
      </c>
      <c r="N23" s="336">
        <f>I23+15</f>
        <v>44453</v>
      </c>
      <c r="O23" s="336" t="s">
        <v>42</v>
      </c>
      <c r="P23" s="336" t="s">
        <v>42</v>
      </c>
      <c r="Q23" s="591"/>
      <c r="R23" s="592"/>
      <c r="S23" s="592"/>
      <c r="T23" s="592"/>
    </row>
    <row r="24" spans="1:36" s="127" customFormat="1">
      <c r="A24" s="565"/>
      <c r="B24" s="566"/>
      <c r="C24" s="567"/>
      <c r="D24" s="567"/>
      <c r="E24" s="567"/>
      <c r="F24" s="567"/>
      <c r="G24" s="568"/>
      <c r="H24" s="569"/>
      <c r="I24" s="570"/>
      <c r="J24" s="571"/>
      <c r="K24" s="571"/>
      <c r="L24" s="571"/>
      <c r="M24" s="572"/>
      <c r="N24" s="572"/>
      <c r="O24" s="572"/>
      <c r="P24" s="572"/>
      <c r="Q24" s="593"/>
      <c r="R24" s="593"/>
      <c r="S24" s="593"/>
      <c r="T24" s="593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</row>
    <row r="25" spans="1:36" s="127" customFormat="1">
      <c r="A25" s="573"/>
      <c r="B25" s="516"/>
      <c r="C25" s="520"/>
      <c r="D25" s="520">
        <v>44438</v>
      </c>
      <c r="E25" s="520" t="s">
        <v>87</v>
      </c>
      <c r="F25" s="520">
        <v>44440</v>
      </c>
      <c r="G25" s="419" t="s">
        <v>93</v>
      </c>
      <c r="H25" s="574"/>
      <c r="I25" s="575"/>
      <c r="J25" s="576"/>
      <c r="K25" s="576"/>
      <c r="L25" s="576"/>
      <c r="M25" s="577"/>
      <c r="N25" s="577"/>
      <c r="O25" s="577"/>
      <c r="P25" s="577"/>
      <c r="Q25" s="594"/>
      <c r="R25" s="594"/>
      <c r="S25" s="594"/>
      <c r="T25" s="594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spans="1:36">
      <c r="A26" s="517" t="s">
        <v>129</v>
      </c>
      <c r="B26" s="518" t="s">
        <v>194</v>
      </c>
      <c r="C26" s="521"/>
      <c r="D26" s="521">
        <v>44437</v>
      </c>
      <c r="E26" s="521" t="s">
        <v>23</v>
      </c>
      <c r="F26" s="521">
        <v>44439</v>
      </c>
      <c r="G26" s="442" t="s">
        <v>220</v>
      </c>
      <c r="H26" s="603"/>
      <c r="I26" s="323">
        <f>I22+7</f>
        <v>44445</v>
      </c>
      <c r="J26" s="323">
        <f>I26+17</f>
        <v>44462</v>
      </c>
      <c r="K26" s="323">
        <f>I26+10</f>
        <v>44455</v>
      </c>
      <c r="L26" s="323">
        <f>I26+13</f>
        <v>44458</v>
      </c>
      <c r="M26" s="323" t="s">
        <v>42</v>
      </c>
      <c r="N26" s="323">
        <f>I26+14</f>
        <v>44459</v>
      </c>
      <c r="O26" s="323" t="s">
        <v>42</v>
      </c>
      <c r="P26" s="601">
        <f>I26+12</f>
        <v>44457</v>
      </c>
      <c r="Q26" s="595"/>
      <c r="R26" s="594"/>
      <c r="S26" s="596"/>
      <c r="T26" s="596"/>
    </row>
    <row r="27" spans="1:36">
      <c r="A27" s="519" t="s">
        <v>88</v>
      </c>
      <c r="B27" s="523" t="s">
        <v>195</v>
      </c>
      <c r="C27" s="522"/>
      <c r="D27" s="522">
        <v>44438</v>
      </c>
      <c r="E27" s="522" t="s">
        <v>24</v>
      </c>
      <c r="F27" s="522">
        <v>44440</v>
      </c>
      <c r="G27" s="609" t="s">
        <v>93</v>
      </c>
      <c r="H27" s="610"/>
      <c r="I27" s="579"/>
      <c r="J27" s="580"/>
      <c r="K27" s="580"/>
      <c r="L27" s="578"/>
      <c r="M27" s="578"/>
      <c r="N27" s="578"/>
      <c r="O27" s="578"/>
      <c r="P27" s="578"/>
      <c r="Q27" s="594"/>
      <c r="R27" s="597"/>
      <c r="S27" s="598"/>
      <c r="T27" s="597"/>
    </row>
    <row r="28" spans="1:36">
      <c r="A28" s="581"/>
      <c r="B28" s="582"/>
      <c r="C28" s="583"/>
      <c r="D28" s="583"/>
      <c r="E28" s="584"/>
      <c r="F28" s="584"/>
      <c r="G28" s="585"/>
      <c r="H28" s="586"/>
      <c r="I28" s="587"/>
      <c r="J28" s="588"/>
      <c r="K28" s="588"/>
      <c r="L28" s="588"/>
      <c r="M28" s="589"/>
      <c r="N28" s="589"/>
      <c r="O28" s="589"/>
      <c r="P28" s="589"/>
      <c r="Q28" s="599"/>
      <c r="R28" s="599"/>
      <c r="S28" s="599"/>
      <c r="T28" s="599"/>
    </row>
    <row r="29" spans="1:36">
      <c r="A29" s="564"/>
      <c r="B29" s="452"/>
      <c r="C29" s="404"/>
      <c r="D29" s="453"/>
      <c r="E29" s="110"/>
      <c r="F29" s="110"/>
      <c r="G29" s="458"/>
      <c r="H29" s="459"/>
      <c r="I29" s="460"/>
      <c r="J29" s="460"/>
      <c r="K29" s="460"/>
      <c r="L29" s="460"/>
      <c r="M29" s="460"/>
      <c r="N29" s="460"/>
      <c r="O29" s="460"/>
      <c r="P29" s="460"/>
      <c r="Q29" s="129"/>
      <c r="R29" s="127"/>
      <c r="S29" s="127"/>
    </row>
    <row r="30" spans="1:36">
      <c r="A30" s="451"/>
      <c r="B30" s="108"/>
      <c r="C30" s="109"/>
      <c r="D30" s="110"/>
      <c r="E30" s="108"/>
      <c r="F30" s="110"/>
      <c r="G30" s="111"/>
      <c r="H30" s="366"/>
      <c r="I30" s="112"/>
      <c r="J30" s="112"/>
      <c r="K30" s="112"/>
      <c r="L30" s="112"/>
      <c r="M30" s="112"/>
      <c r="N30" s="112"/>
      <c r="O30" s="112"/>
      <c r="P30" s="112"/>
      <c r="Q30" s="127"/>
      <c r="R30" s="127"/>
      <c r="S30" s="127"/>
    </row>
    <row r="31" spans="1:36">
      <c r="A31" s="108"/>
      <c r="B31" s="108"/>
      <c r="C31" s="110"/>
      <c r="D31" s="110"/>
      <c r="E31" s="113"/>
      <c r="F31" s="110"/>
      <c r="G31" s="111"/>
      <c r="H31" s="366"/>
      <c r="I31" s="112"/>
      <c r="J31" s="112"/>
      <c r="K31" s="112"/>
      <c r="L31" s="112"/>
      <c r="M31" s="112"/>
      <c r="N31" s="112"/>
      <c r="O31" s="112"/>
      <c r="P31" s="76" t="s">
        <v>25</v>
      </c>
      <c r="Q31" s="127"/>
    </row>
    <row r="32" spans="1:36">
      <c r="A32" s="108"/>
      <c r="B32" s="82"/>
      <c r="C32" s="135"/>
      <c r="D32" s="77"/>
      <c r="E32" s="80"/>
      <c r="F32" s="80"/>
      <c r="G32" s="136"/>
      <c r="H32" s="367"/>
      <c r="I32" s="92"/>
      <c r="J32" s="51"/>
      <c r="K32" s="84"/>
      <c r="L32" s="51"/>
      <c r="M32" s="51"/>
      <c r="N32" s="51"/>
      <c r="O32" s="51"/>
      <c r="P32" s="51"/>
    </row>
    <row r="33" spans="1:16" ht="14.4">
      <c r="A33" s="82" t="s">
        <v>26</v>
      </c>
      <c r="B33" s="81"/>
      <c r="C33" s="81"/>
      <c r="D33" s="93"/>
      <c r="E33" s="93"/>
      <c r="F33" s="93"/>
      <c r="G33" s="136"/>
      <c r="H33" s="367"/>
      <c r="I33" s="92"/>
      <c r="J33" s="51"/>
      <c r="K33" s="84"/>
      <c r="L33" s="51"/>
      <c r="M33" s="51"/>
      <c r="N33" s="51"/>
      <c r="O33" s="51"/>
      <c r="P33" s="51"/>
    </row>
    <row r="34" spans="1:16" ht="14.4">
      <c r="A34" s="65" t="s">
        <v>92</v>
      </c>
      <c r="B34" s="90"/>
      <c r="C34" s="90"/>
      <c r="D34" s="91"/>
      <c r="E34" s="91"/>
      <c r="F34" s="91"/>
      <c r="G34" s="136"/>
      <c r="H34" s="367"/>
      <c r="I34" s="92"/>
      <c r="J34" s="51"/>
      <c r="K34" s="84"/>
      <c r="L34" s="51"/>
      <c r="M34" s="51"/>
      <c r="N34" s="51"/>
      <c r="O34" s="51"/>
      <c r="P34" s="51"/>
    </row>
    <row r="35" spans="1:16" ht="14.4">
      <c r="A35" s="66" t="s">
        <v>27</v>
      </c>
      <c r="B35" s="85"/>
      <c r="C35" s="137"/>
      <c r="D35" s="86"/>
      <c r="E35" s="87"/>
      <c r="F35" s="87"/>
      <c r="G35" s="88"/>
      <c r="H35" s="368"/>
      <c r="I35" s="89"/>
      <c r="J35" s="51"/>
      <c r="K35" s="84"/>
      <c r="L35" s="51"/>
      <c r="M35" s="51"/>
      <c r="N35" s="51"/>
      <c r="O35" s="51"/>
      <c r="P35" s="51"/>
    </row>
    <row r="36" spans="1:16" ht="14.4">
      <c r="A36" s="67" t="s">
        <v>28</v>
      </c>
      <c r="B36" s="139"/>
      <c r="C36" s="139"/>
      <c r="D36" s="140"/>
      <c r="E36" s="87"/>
      <c r="F36" s="87"/>
      <c r="G36" s="97"/>
      <c r="H36" s="369"/>
      <c r="I36" s="83"/>
      <c r="J36" s="51"/>
      <c r="K36" s="84"/>
      <c r="L36" s="51"/>
      <c r="M36" s="51"/>
      <c r="N36" s="51"/>
      <c r="O36" s="51"/>
      <c r="P36" s="51"/>
    </row>
    <row r="37" spans="1:16" ht="14.4">
      <c r="A37" s="138"/>
      <c r="B37" s="98"/>
      <c r="C37" s="98"/>
      <c r="D37" s="99"/>
      <c r="E37" s="100"/>
      <c r="F37" s="101"/>
      <c r="G37" s="79"/>
      <c r="H37" s="370"/>
      <c r="I37" s="89"/>
      <c r="J37" s="51"/>
      <c r="K37" s="84"/>
      <c r="L37" s="51"/>
      <c r="M37" s="51"/>
      <c r="N37" s="51"/>
      <c r="O37" s="51"/>
      <c r="P37" s="51"/>
    </row>
    <row r="38" spans="1:16">
      <c r="A38" s="50" t="s">
        <v>71</v>
      </c>
      <c r="B38" s="102"/>
      <c r="C38" s="141"/>
      <c r="D38" s="103"/>
      <c r="E38" s="104"/>
      <c r="F38" s="105"/>
      <c r="G38" s="88"/>
      <c r="H38" s="368"/>
      <c r="I38" s="83"/>
      <c r="J38" s="51"/>
      <c r="K38" s="84"/>
      <c r="L38" s="51"/>
      <c r="M38" s="51"/>
      <c r="N38" s="51"/>
      <c r="O38" s="51"/>
      <c r="P38" s="51"/>
    </row>
    <row r="39" spans="1:16">
      <c r="A39" s="50" t="s">
        <v>72</v>
      </c>
    </row>
  </sheetData>
  <mergeCells count="13">
    <mergeCell ref="B1:P1"/>
    <mergeCell ref="B2:P2"/>
    <mergeCell ref="B3:P3"/>
    <mergeCell ref="B4:P4"/>
    <mergeCell ref="J7:P7"/>
    <mergeCell ref="A7:B9"/>
    <mergeCell ref="G8:H9"/>
    <mergeCell ref="I8:I9"/>
    <mergeCell ref="C8:C9"/>
    <mergeCell ref="D8:D9"/>
    <mergeCell ref="F8:F9"/>
    <mergeCell ref="C7:E7"/>
    <mergeCell ref="G7:H7"/>
  </mergeCells>
  <hyperlinks>
    <hyperlink ref="A6" location="MENU!A1" display="BACK TO MENU" xr:uid="{00000000-0004-0000-01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36"/>
  <sheetViews>
    <sheetView showGridLines="0" zoomScale="80" zoomScaleNormal="80" workbookViewId="0">
      <selection activeCell="D21" sqref="D21:F22"/>
    </sheetView>
  </sheetViews>
  <sheetFormatPr defaultColWidth="8" defaultRowHeight="13.8"/>
  <cols>
    <col min="1" max="1" width="18.69921875" style="52" customWidth="1"/>
    <col min="2" max="2" width="12.69921875" style="52" customWidth="1"/>
    <col min="3" max="4" width="10.5" style="51" customWidth="1"/>
    <col min="5" max="5" width="6.5" style="51" customWidth="1"/>
    <col min="6" max="6" width="8.19921875" style="51" customWidth="1"/>
    <col min="7" max="7" width="33" style="363" bestFit="1" customWidth="1"/>
    <col min="8" max="8" width="13.69921875" style="52" bestFit="1" customWidth="1"/>
    <col min="9" max="9" width="7.5" style="51" bestFit="1" customWidth="1"/>
    <col min="10" max="14" width="14.5" style="51" customWidth="1"/>
    <col min="15" max="15" width="5.69921875" style="52" bestFit="1" customWidth="1"/>
    <col min="16" max="16" width="8" style="51"/>
    <col min="17" max="17" width="8" style="53"/>
    <col min="18" max="16384" width="8" style="51"/>
  </cols>
  <sheetData>
    <row r="2" spans="1:20" ht="17.399999999999999">
      <c r="A2" s="201"/>
      <c r="B2" s="638" t="s">
        <v>0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20" ht="17.399999999999999">
      <c r="A3" s="202"/>
      <c r="B3" s="639" t="s">
        <v>9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spans="1:20" ht="17.399999999999999">
      <c r="B4" s="640" t="s">
        <v>11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20">
      <c r="G5" s="68"/>
      <c r="H5" s="195"/>
    </row>
    <row r="6" spans="1:20">
      <c r="A6" s="190" t="s">
        <v>10</v>
      </c>
      <c r="B6" s="69"/>
      <c r="C6" s="70"/>
      <c r="D6" s="70"/>
      <c r="E6" s="70"/>
      <c r="F6" s="70"/>
      <c r="G6" s="361"/>
      <c r="H6" s="69"/>
      <c r="I6" s="71"/>
      <c r="J6" s="70"/>
      <c r="K6" s="70"/>
      <c r="M6" s="72"/>
      <c r="N6" s="73"/>
    </row>
    <row r="7" spans="1:20" ht="15" customHeight="1">
      <c r="A7" s="643" t="s">
        <v>31</v>
      </c>
      <c r="B7" s="644"/>
      <c r="C7" s="647" t="s">
        <v>32</v>
      </c>
      <c r="D7" s="648"/>
      <c r="E7" s="649"/>
      <c r="F7" s="258" t="s">
        <v>12</v>
      </c>
      <c r="G7" s="650" t="s">
        <v>13</v>
      </c>
      <c r="H7" s="644"/>
      <c r="I7" s="387" t="s">
        <v>89</v>
      </c>
      <c r="J7" s="651" t="s">
        <v>12</v>
      </c>
      <c r="K7" s="652"/>
      <c r="L7" s="652"/>
      <c r="M7" s="652"/>
      <c r="N7" s="653"/>
      <c r="O7" s="261"/>
    </row>
    <row r="8" spans="1:20" ht="27.6">
      <c r="A8" s="645"/>
      <c r="B8" s="646"/>
      <c r="C8" s="256" t="s">
        <v>14</v>
      </c>
      <c r="D8" s="257" t="s">
        <v>15</v>
      </c>
      <c r="E8" s="255"/>
      <c r="F8" s="259" t="s">
        <v>16</v>
      </c>
      <c r="G8" s="641" t="s">
        <v>17</v>
      </c>
      <c r="H8" s="642"/>
      <c r="I8" s="262" t="s">
        <v>12</v>
      </c>
      <c r="J8" s="260" t="s">
        <v>18</v>
      </c>
      <c r="K8" s="260" t="s">
        <v>19</v>
      </c>
      <c r="L8" s="386" t="s">
        <v>20</v>
      </c>
      <c r="M8" s="260" t="s">
        <v>21</v>
      </c>
      <c r="N8" s="263" t="s">
        <v>22</v>
      </c>
      <c r="P8" s="307"/>
    </row>
    <row r="9" spans="1:20" ht="15">
      <c r="A9" s="478" t="s">
        <v>147</v>
      </c>
      <c r="B9" s="479" t="s">
        <v>160</v>
      </c>
      <c r="C9" s="380"/>
      <c r="D9" s="520">
        <v>44410</v>
      </c>
      <c r="E9" s="488" t="s">
        <v>24</v>
      </c>
      <c r="F9" s="489">
        <f t="shared" ref="F9:F19" si="0">D9+2</f>
        <v>44412</v>
      </c>
      <c r="G9" s="448" t="s">
        <v>221</v>
      </c>
      <c r="H9" s="446" t="s">
        <v>222</v>
      </c>
      <c r="I9" s="444">
        <v>44415</v>
      </c>
      <c r="J9" s="326"/>
      <c r="K9" s="326">
        <f>I9+11</f>
        <v>44426</v>
      </c>
      <c r="L9" s="445">
        <f>I9+15</f>
        <v>44430</v>
      </c>
      <c r="M9" s="326">
        <f>I9+18</f>
        <v>44433</v>
      </c>
      <c r="N9" s="328">
        <f>K9+7</f>
        <v>44433</v>
      </c>
      <c r="O9" s="264" t="s">
        <v>73</v>
      </c>
      <c r="P9" s="307"/>
      <c r="S9" s="307"/>
    </row>
    <row r="10" spans="1:20" ht="15">
      <c r="A10" s="517" t="s">
        <v>86</v>
      </c>
      <c r="B10" s="524" t="s">
        <v>161</v>
      </c>
      <c r="C10" s="231"/>
      <c r="D10" s="521">
        <v>44409</v>
      </c>
      <c r="E10" s="439" t="s">
        <v>23</v>
      </c>
      <c r="F10" s="439">
        <f t="shared" si="0"/>
        <v>44411</v>
      </c>
      <c r="G10" s="441" t="s">
        <v>135</v>
      </c>
      <c r="H10" s="377" t="s">
        <v>223</v>
      </c>
      <c r="I10" s="449">
        <v>44418</v>
      </c>
      <c r="J10" s="340">
        <f>I10+9</f>
        <v>44427</v>
      </c>
      <c r="K10" s="340">
        <f>I10+13</f>
        <v>44431</v>
      </c>
      <c r="L10" s="236">
        <f>I10+17</f>
        <v>44435</v>
      </c>
      <c r="M10" s="244">
        <f>I10+20</f>
        <v>44438</v>
      </c>
      <c r="N10" s="341">
        <f>K10+7</f>
        <v>44438</v>
      </c>
      <c r="O10" s="196" t="s">
        <v>74</v>
      </c>
      <c r="P10" s="307"/>
      <c r="Q10" s="307"/>
      <c r="S10" s="307"/>
      <c r="T10" s="307"/>
    </row>
    <row r="11" spans="1:20" ht="15">
      <c r="A11" s="519" t="s">
        <v>88</v>
      </c>
      <c r="B11" s="525" t="s">
        <v>162</v>
      </c>
      <c r="C11" s="231"/>
      <c r="D11" s="522">
        <v>44410</v>
      </c>
      <c r="E11" s="219" t="s">
        <v>23</v>
      </c>
      <c r="F11" s="219">
        <f t="shared" si="0"/>
        <v>44412</v>
      </c>
      <c r="G11" s="441"/>
      <c r="H11" s="377"/>
      <c r="I11" s="449"/>
      <c r="J11" s="340"/>
      <c r="K11" s="340"/>
      <c r="L11" s="236"/>
      <c r="M11" s="244"/>
      <c r="N11" s="341"/>
      <c r="O11" s="196"/>
      <c r="P11" s="307"/>
      <c r="Q11" s="307"/>
      <c r="S11" s="307"/>
      <c r="T11" s="307"/>
    </row>
    <row r="12" spans="1:20">
      <c r="A12" s="480"/>
      <c r="B12" s="481"/>
      <c r="C12" s="232"/>
      <c r="D12" s="230"/>
      <c r="E12" s="221"/>
      <c r="F12" s="234"/>
      <c r="G12" s="447"/>
      <c r="H12" s="392"/>
      <c r="I12" s="342"/>
      <c r="J12" s="343"/>
      <c r="K12" s="343"/>
      <c r="L12" s="266"/>
      <c r="M12" s="267"/>
      <c r="N12" s="344"/>
    </row>
    <row r="13" spans="1:20">
      <c r="A13" s="478" t="s">
        <v>147</v>
      </c>
      <c r="B13" s="479" t="s">
        <v>164</v>
      </c>
      <c r="C13" s="220"/>
      <c r="D13" s="520">
        <f>D9+7</f>
        <v>44417</v>
      </c>
      <c r="E13" s="490" t="s">
        <v>87</v>
      </c>
      <c r="F13" s="491">
        <f t="shared" si="0"/>
        <v>44419</v>
      </c>
      <c r="G13" s="448" t="s">
        <v>93</v>
      </c>
      <c r="H13" s="446"/>
      <c r="I13" s="444">
        <f>I9+7</f>
        <v>44422</v>
      </c>
      <c r="J13" s="326"/>
      <c r="K13" s="326">
        <f>I13+11</f>
        <v>44433</v>
      </c>
      <c r="L13" s="445">
        <f>I13+15</f>
        <v>44437</v>
      </c>
      <c r="M13" s="326">
        <f>I13+18</f>
        <v>44440</v>
      </c>
      <c r="N13" s="328">
        <f>K13+7</f>
        <v>44440</v>
      </c>
      <c r="O13" s="264"/>
    </row>
    <row r="14" spans="1:20">
      <c r="A14" s="517" t="s">
        <v>129</v>
      </c>
      <c r="B14" s="524" t="s">
        <v>148</v>
      </c>
      <c r="C14" s="231"/>
      <c r="D14" s="521">
        <f>D9+7</f>
        <v>44417</v>
      </c>
      <c r="E14" s="439" t="s">
        <v>23</v>
      </c>
      <c r="F14" s="440">
        <f t="shared" si="0"/>
        <v>44419</v>
      </c>
      <c r="G14" s="419" t="s">
        <v>224</v>
      </c>
      <c r="H14" s="393" t="s">
        <v>225</v>
      </c>
      <c r="I14" s="418">
        <f>I10+7</f>
        <v>44425</v>
      </c>
      <c r="J14" s="340">
        <f>I14+9</f>
        <v>44434</v>
      </c>
      <c r="K14" s="340">
        <f>I14+13</f>
        <v>44438</v>
      </c>
      <c r="L14" s="236">
        <f>I14+17</f>
        <v>44442</v>
      </c>
      <c r="M14" s="244">
        <f>I14+20</f>
        <v>44445</v>
      </c>
      <c r="N14" s="341">
        <f>K14+7</f>
        <v>44445</v>
      </c>
      <c r="O14" s="265"/>
    </row>
    <row r="15" spans="1:20">
      <c r="A15" s="519" t="s">
        <v>96</v>
      </c>
      <c r="B15" s="526" t="s">
        <v>163</v>
      </c>
      <c r="C15" s="231"/>
      <c r="D15" s="522">
        <f>D10+7</f>
        <v>44416</v>
      </c>
      <c r="E15" s="223" t="s">
        <v>23</v>
      </c>
      <c r="F15" s="492">
        <f t="shared" si="0"/>
        <v>44418</v>
      </c>
      <c r="G15" s="419"/>
      <c r="H15" s="393"/>
      <c r="I15" s="418"/>
      <c r="J15" s="340"/>
      <c r="K15" s="340"/>
      <c r="L15" s="236"/>
      <c r="M15" s="244"/>
      <c r="N15" s="341"/>
      <c r="O15" s="265"/>
    </row>
    <row r="16" spans="1:20">
      <c r="A16" s="484"/>
      <c r="B16" s="485"/>
      <c r="C16" s="232"/>
      <c r="D16" s="230"/>
      <c r="E16" s="221"/>
      <c r="F16" s="234"/>
      <c r="G16" s="447"/>
      <c r="H16" s="392"/>
      <c r="I16" s="343"/>
      <c r="J16" s="343"/>
      <c r="K16" s="343"/>
      <c r="L16" s="266"/>
      <c r="M16" s="267"/>
      <c r="N16" s="344"/>
    </row>
    <row r="17" spans="1:15" s="53" customFormat="1">
      <c r="A17" s="478" t="s">
        <v>147</v>
      </c>
      <c r="B17" s="479" t="s">
        <v>166</v>
      </c>
      <c r="C17" s="220"/>
      <c r="D17" s="493">
        <v>44424</v>
      </c>
      <c r="E17" s="490" t="s">
        <v>24</v>
      </c>
      <c r="F17" s="491">
        <f t="shared" si="0"/>
        <v>44426</v>
      </c>
      <c r="G17" s="448" t="s">
        <v>93</v>
      </c>
      <c r="H17" s="420"/>
      <c r="I17" s="421">
        <f>I13+7</f>
        <v>44429</v>
      </c>
      <c r="J17" s="373"/>
      <c r="K17" s="421">
        <f>I17+11</f>
        <v>44440</v>
      </c>
      <c r="L17" s="421">
        <f>I17+15</f>
        <v>44444</v>
      </c>
      <c r="M17" s="421">
        <f>I17+18</f>
        <v>44447</v>
      </c>
      <c r="N17" s="421">
        <f>K17+7</f>
        <v>44447</v>
      </c>
      <c r="O17" s="264"/>
    </row>
    <row r="18" spans="1:15" s="53" customFormat="1">
      <c r="A18" s="517" t="s">
        <v>123</v>
      </c>
      <c r="B18" s="524" t="s">
        <v>162</v>
      </c>
      <c r="C18" s="231"/>
      <c r="D18" s="438">
        <v>44423</v>
      </c>
      <c r="E18" s="439" t="s">
        <v>23</v>
      </c>
      <c r="F18" s="440">
        <f t="shared" si="0"/>
        <v>44425</v>
      </c>
      <c r="G18" s="449" t="s">
        <v>226</v>
      </c>
      <c r="H18" s="450" t="s">
        <v>227</v>
      </c>
      <c r="I18" s="418">
        <f>I14+7</f>
        <v>44432</v>
      </c>
      <c r="J18" s="340">
        <f>I18+9</f>
        <v>44441</v>
      </c>
      <c r="K18" s="340">
        <f>I18+13</f>
        <v>44445</v>
      </c>
      <c r="L18" s="236">
        <f>I18+17</f>
        <v>44449</v>
      </c>
      <c r="M18" s="244">
        <f>I18+20</f>
        <v>44452</v>
      </c>
      <c r="N18" s="341">
        <f>K18+7</f>
        <v>44452</v>
      </c>
      <c r="O18" s="196"/>
    </row>
    <row r="19" spans="1:15" s="53" customFormat="1">
      <c r="A19" s="519" t="s">
        <v>88</v>
      </c>
      <c r="B19" s="525" t="s">
        <v>165</v>
      </c>
      <c r="C19" s="232"/>
      <c r="D19" s="230">
        <v>44424</v>
      </c>
      <c r="E19" s="221" t="s">
        <v>24</v>
      </c>
      <c r="F19" s="234">
        <f t="shared" si="0"/>
        <v>44426</v>
      </c>
      <c r="G19" s="447"/>
      <c r="H19" s="392"/>
      <c r="I19" s="342"/>
      <c r="J19" s="343"/>
      <c r="K19" s="343"/>
      <c r="L19" s="346"/>
      <c r="M19" s="343"/>
      <c r="N19" s="344"/>
      <c r="O19" s="54"/>
    </row>
    <row r="20" spans="1:15" s="53" customFormat="1">
      <c r="A20" s="474"/>
      <c r="B20" s="475"/>
      <c r="C20" s="220"/>
      <c r="D20" s="229"/>
      <c r="E20" s="222"/>
      <c r="F20" s="233" t="s">
        <v>145</v>
      </c>
      <c r="G20" s="448" t="s">
        <v>93</v>
      </c>
      <c r="H20" s="420"/>
      <c r="I20" s="325">
        <f>I17+7</f>
        <v>44436</v>
      </c>
      <c r="J20" s="326"/>
      <c r="K20" s="326">
        <f>I20+11</f>
        <v>44447</v>
      </c>
      <c r="L20" s="327">
        <f>I20+15</f>
        <v>44451</v>
      </c>
      <c r="M20" s="326">
        <f>I20+18</f>
        <v>44454</v>
      </c>
      <c r="N20" s="328">
        <f>K20+7</f>
        <v>44454</v>
      </c>
      <c r="O20" s="264"/>
    </row>
    <row r="21" spans="1:15" s="53" customFormat="1">
      <c r="A21" s="517" t="s">
        <v>86</v>
      </c>
      <c r="B21" s="524" t="s">
        <v>136</v>
      </c>
      <c r="C21" s="231"/>
      <c r="D21" s="521">
        <f>D18+7</f>
        <v>44430</v>
      </c>
      <c r="E21" s="521" t="s">
        <v>23</v>
      </c>
      <c r="F21" s="521">
        <v>44433</v>
      </c>
      <c r="G21" s="441" t="s">
        <v>135</v>
      </c>
      <c r="H21" s="377" t="s">
        <v>146</v>
      </c>
      <c r="I21" s="345">
        <f>I18+7</f>
        <v>44439</v>
      </c>
      <c r="J21" s="340">
        <f>I21+9</f>
        <v>44448</v>
      </c>
      <c r="K21" s="340">
        <f>I21+13</f>
        <v>44452</v>
      </c>
      <c r="L21" s="236">
        <f>I21+17</f>
        <v>44456</v>
      </c>
      <c r="M21" s="244">
        <f>I21+20</f>
        <v>44459</v>
      </c>
      <c r="N21" s="341">
        <f>K21+7</f>
        <v>44459</v>
      </c>
      <c r="O21" s="196"/>
    </row>
    <row r="22" spans="1:15" s="53" customFormat="1">
      <c r="A22" s="611" t="s">
        <v>167</v>
      </c>
      <c r="B22" s="526" t="s">
        <v>168</v>
      </c>
      <c r="C22" s="231"/>
      <c r="D22" s="614">
        <f>D19+7</f>
        <v>44431</v>
      </c>
      <c r="E22" s="614" t="s">
        <v>24</v>
      </c>
      <c r="F22" s="614">
        <v>9</v>
      </c>
      <c r="G22" s="447"/>
      <c r="H22" s="392"/>
      <c r="I22" s="342"/>
      <c r="J22" s="343"/>
      <c r="K22" s="343"/>
      <c r="L22" s="346"/>
      <c r="M22" s="343"/>
      <c r="N22" s="344"/>
      <c r="O22" s="54"/>
    </row>
    <row r="23" spans="1:15" s="53" customFormat="1">
      <c r="A23" s="474"/>
      <c r="B23" s="475"/>
      <c r="C23" s="220"/>
      <c r="D23" s="612"/>
      <c r="E23" s="222"/>
      <c r="F23" s="220" t="s">
        <v>145</v>
      </c>
      <c r="G23" s="448" t="s">
        <v>93</v>
      </c>
      <c r="H23" s="420"/>
      <c r="I23" s="325">
        <f>I20+7</f>
        <v>44443</v>
      </c>
      <c r="J23" s="326"/>
      <c r="K23" s="326">
        <f>I23+11</f>
        <v>44454</v>
      </c>
      <c r="L23" s="327">
        <f>I23+15</f>
        <v>44458</v>
      </c>
      <c r="M23" s="326">
        <f>I23+18</f>
        <v>44461</v>
      </c>
      <c r="N23" s="328">
        <f>K23+7</f>
        <v>44461</v>
      </c>
      <c r="O23" s="54"/>
    </row>
    <row r="24" spans="1:15" s="53" customFormat="1">
      <c r="A24" s="517" t="s">
        <v>129</v>
      </c>
      <c r="B24" s="613" t="s">
        <v>194</v>
      </c>
      <c r="C24" s="521"/>
      <c r="D24" s="521">
        <f>D21+7</f>
        <v>44437</v>
      </c>
      <c r="E24" s="521" t="s">
        <v>23</v>
      </c>
      <c r="F24" s="521">
        <f>D24+2</f>
        <v>44439</v>
      </c>
      <c r="G24" s="441" t="s">
        <v>141</v>
      </c>
      <c r="H24" s="377" t="s">
        <v>228</v>
      </c>
      <c r="I24" s="345">
        <f>I21+7</f>
        <v>44446</v>
      </c>
      <c r="J24" s="340">
        <f>I24+9</f>
        <v>44455</v>
      </c>
      <c r="K24" s="340">
        <f>I24+13</f>
        <v>44459</v>
      </c>
      <c r="L24" s="236">
        <f>I24+17</f>
        <v>44463</v>
      </c>
      <c r="M24" s="244">
        <f>I24+20</f>
        <v>44466</v>
      </c>
      <c r="N24" s="341">
        <f>K24+7</f>
        <v>44466</v>
      </c>
      <c r="O24" s="54"/>
    </row>
    <row r="25" spans="1:15">
      <c r="A25" s="581" t="s">
        <v>88</v>
      </c>
      <c r="B25" s="582" t="s">
        <v>195</v>
      </c>
      <c r="C25" s="614"/>
      <c r="D25" s="614">
        <f>D22+7</f>
        <v>44438</v>
      </c>
      <c r="E25" s="614" t="s">
        <v>24</v>
      </c>
      <c r="F25" s="614">
        <f>D25+2</f>
        <v>44440</v>
      </c>
      <c r="G25" s="447"/>
      <c r="H25" s="392"/>
      <c r="I25" s="342"/>
      <c r="J25" s="343"/>
      <c r="K25" s="343"/>
      <c r="L25" s="346"/>
      <c r="M25" s="343"/>
      <c r="N25" s="344"/>
    </row>
    <row r="26" spans="1:15">
      <c r="A26" s="451"/>
      <c r="B26" s="452"/>
      <c r="C26" s="404"/>
      <c r="D26" s="453"/>
      <c r="E26" s="110"/>
      <c r="F26" s="110"/>
      <c r="G26" s="454"/>
      <c r="H26" s="455"/>
      <c r="I26" s="456"/>
      <c r="J26" s="456"/>
      <c r="K26" s="456"/>
      <c r="L26" s="457"/>
      <c r="M26" s="456"/>
      <c r="N26" s="457"/>
    </row>
    <row r="27" spans="1:15">
      <c r="A27" s="451"/>
      <c r="B27" s="452"/>
      <c r="C27" s="404"/>
      <c r="D27" s="453"/>
      <c r="E27" s="110"/>
      <c r="F27" s="110"/>
      <c r="G27" s="454"/>
      <c r="H27" s="455"/>
      <c r="I27" s="456"/>
      <c r="J27" s="456"/>
      <c r="K27" s="456"/>
      <c r="L27" s="457"/>
      <c r="M27" s="456"/>
      <c r="N27" s="457"/>
    </row>
    <row r="28" spans="1:15" ht="14.4">
      <c r="A28" s="74"/>
      <c r="B28" s="55"/>
      <c r="C28" s="56"/>
      <c r="D28" s="57"/>
      <c r="E28" s="58"/>
      <c r="F28" s="57"/>
      <c r="G28" s="362"/>
      <c r="H28" s="394"/>
      <c r="I28" s="59"/>
      <c r="J28" s="60"/>
      <c r="K28" s="60"/>
      <c r="L28" s="61"/>
      <c r="M28" s="62"/>
      <c r="N28" s="63"/>
    </row>
    <row r="29" spans="1:15" ht="14.4">
      <c r="H29" s="395"/>
      <c r="L29" s="75"/>
      <c r="M29" s="75"/>
      <c r="N29" s="76" t="s">
        <v>25</v>
      </c>
    </row>
    <row r="30" spans="1:15">
      <c r="A30" s="82" t="s">
        <v>26</v>
      </c>
      <c r="B30" s="82"/>
      <c r="C30" s="77"/>
      <c r="D30" s="77"/>
      <c r="E30" s="80"/>
      <c r="F30" s="80"/>
      <c r="G30" s="136"/>
      <c r="H30" s="367"/>
      <c r="I30" s="64"/>
      <c r="J30" s="84"/>
      <c r="K30" s="84"/>
    </row>
    <row r="31" spans="1:15" ht="14.4">
      <c r="A31" s="65" t="s">
        <v>92</v>
      </c>
      <c r="B31" s="85"/>
      <c r="C31" s="86"/>
      <c r="D31" s="86"/>
      <c r="E31" s="87"/>
      <c r="F31" s="87"/>
      <c r="G31" s="88"/>
      <c r="H31" s="368"/>
      <c r="I31" s="89"/>
      <c r="J31" s="84"/>
      <c r="K31" s="84"/>
    </row>
    <row r="32" spans="1:15" ht="14.4">
      <c r="A32" s="66" t="s">
        <v>27</v>
      </c>
      <c r="B32" s="90"/>
      <c r="C32" s="91"/>
      <c r="D32" s="91"/>
      <c r="E32" s="91"/>
      <c r="F32" s="91"/>
      <c r="G32" s="136"/>
      <c r="H32" s="367"/>
      <c r="I32" s="92"/>
      <c r="J32" s="84"/>
      <c r="K32" s="84"/>
    </row>
    <row r="33" spans="1:11" ht="14.4">
      <c r="A33" s="67" t="s">
        <v>28</v>
      </c>
      <c r="B33" s="81"/>
      <c r="C33" s="93"/>
      <c r="D33" s="93"/>
      <c r="E33" s="93"/>
      <c r="F33" s="93"/>
      <c r="G33" s="136"/>
      <c r="H33" s="367"/>
      <c r="I33" s="92"/>
      <c r="J33" s="84"/>
      <c r="K33" s="84"/>
    </row>
    <row r="34" spans="1:11">
      <c r="A34" s="94"/>
      <c r="B34" s="95"/>
      <c r="C34" s="95"/>
      <c r="D34" s="96"/>
      <c r="E34" s="87"/>
      <c r="F34" s="87"/>
      <c r="G34" s="97"/>
      <c r="H34" s="369"/>
      <c r="I34" s="83"/>
      <c r="J34" s="84"/>
      <c r="K34" s="84"/>
    </row>
    <row r="35" spans="1:11" ht="14.4">
      <c r="A35" s="50" t="s">
        <v>71</v>
      </c>
      <c r="B35" s="98"/>
      <c r="C35" s="99"/>
      <c r="D35" s="99"/>
      <c r="E35" s="100"/>
      <c r="F35" s="101"/>
      <c r="G35" s="79"/>
      <c r="H35" s="370"/>
      <c r="I35" s="89"/>
      <c r="J35" s="84"/>
      <c r="K35" s="84"/>
    </row>
    <row r="36" spans="1:11">
      <c r="A36" s="50" t="s">
        <v>72</v>
      </c>
      <c r="B36" s="102"/>
      <c r="C36" s="103"/>
      <c r="D36" s="103"/>
      <c r="E36" s="104"/>
      <c r="F36" s="105"/>
      <c r="G36" s="88"/>
      <c r="H36" s="368"/>
      <c r="I36" s="83"/>
      <c r="J36" s="84"/>
      <c r="K36" s="84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2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8"/>
  <sheetViews>
    <sheetView showGridLines="0" topLeftCell="B1" zoomScale="80" zoomScaleNormal="80" workbookViewId="0">
      <selection activeCell="D23" sqref="D23:F24"/>
    </sheetView>
  </sheetViews>
  <sheetFormatPr defaultColWidth="8" defaultRowHeight="13.8"/>
  <cols>
    <col min="1" max="1" width="20.19921875" style="158" customWidth="1"/>
    <col min="2" max="2" width="9.796875" style="169" bestFit="1" customWidth="1"/>
    <col min="3" max="3" width="9.69921875" style="169" customWidth="1"/>
    <col min="4" max="4" width="8.5" style="215" customWidth="1"/>
    <col min="5" max="5" width="6.69921875" style="215" customWidth="1"/>
    <col min="6" max="6" width="9.796875" style="215" customWidth="1"/>
    <col min="7" max="7" width="21.19921875" style="143" bestFit="1" customWidth="1"/>
    <col min="8" max="8" width="13.19921875" style="143" customWidth="1"/>
    <col min="9" max="9" width="10.69921875" style="154" bestFit="1" customWidth="1"/>
    <col min="10" max="10" width="15.69921875" style="154" customWidth="1"/>
    <col min="11" max="14" width="15.69921875" style="143" customWidth="1"/>
    <col min="15" max="15" width="8.19921875" style="143" customWidth="1"/>
    <col min="16" max="16" width="5" style="143" customWidth="1"/>
    <col min="17" max="17" width="6.796875" style="143" customWidth="1"/>
    <col min="18" max="16384" width="8" style="143"/>
  </cols>
  <sheetData>
    <row r="1" spans="1:17" ht="17.399999999999999">
      <c r="A1" s="207"/>
      <c r="B1" s="654" t="s">
        <v>0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207"/>
    </row>
    <row r="2" spans="1:17" ht="17.399999999999999">
      <c r="A2" s="208"/>
      <c r="B2" s="655" t="s">
        <v>48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208"/>
    </row>
    <row r="3" spans="1:17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7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7">
      <c r="A5" s="153"/>
      <c r="B5" s="148"/>
      <c r="C5" s="148"/>
      <c r="D5" s="211"/>
      <c r="E5" s="211"/>
      <c r="F5" s="211"/>
      <c r="G5" s="150"/>
      <c r="H5" s="150"/>
      <c r="I5" s="151"/>
      <c r="J5" s="151"/>
      <c r="K5" s="152"/>
    </row>
    <row r="6" spans="1:17">
      <c r="A6" s="192" t="s">
        <v>10</v>
      </c>
      <c r="B6" s="148"/>
      <c r="C6" s="148"/>
      <c r="D6" s="211"/>
      <c r="E6" s="211"/>
      <c r="F6" s="211"/>
      <c r="M6" s="155"/>
      <c r="N6" s="156"/>
    </row>
    <row r="7" spans="1:17">
      <c r="A7" s="643" t="s">
        <v>31</v>
      </c>
      <c r="B7" s="650"/>
      <c r="C7" s="647" t="s">
        <v>32</v>
      </c>
      <c r="D7" s="648"/>
      <c r="E7" s="649"/>
      <c r="F7" s="258" t="s">
        <v>12</v>
      </c>
      <c r="G7" s="643" t="s">
        <v>13</v>
      </c>
      <c r="H7" s="650"/>
      <c r="I7" s="240" t="s">
        <v>89</v>
      </c>
      <c r="J7" s="659" t="s">
        <v>12</v>
      </c>
      <c r="K7" s="659"/>
      <c r="L7" s="659"/>
      <c r="M7" s="659"/>
      <c r="N7" s="660"/>
    </row>
    <row r="8" spans="1:17" ht="27.6">
      <c r="A8" s="645"/>
      <c r="B8" s="656"/>
      <c r="C8" s="256" t="s">
        <v>14</v>
      </c>
      <c r="D8" s="257" t="s">
        <v>15</v>
      </c>
      <c r="E8" s="255"/>
      <c r="F8" s="259" t="s">
        <v>16</v>
      </c>
      <c r="G8" s="657" t="s">
        <v>17</v>
      </c>
      <c r="H8" s="658"/>
      <c r="I8" s="239" t="s">
        <v>12</v>
      </c>
      <c r="J8" s="241" t="s">
        <v>49</v>
      </c>
      <c r="K8" s="245" t="s">
        <v>50</v>
      </c>
      <c r="L8" s="249" t="s">
        <v>51</v>
      </c>
      <c r="M8" s="248" t="s">
        <v>52</v>
      </c>
      <c r="N8" s="248" t="s">
        <v>53</v>
      </c>
    </row>
    <row r="9" spans="1:17" ht="15">
      <c r="A9" s="478" t="s">
        <v>147</v>
      </c>
      <c r="B9" s="479" t="s">
        <v>160</v>
      </c>
      <c r="C9" s="545"/>
      <c r="D9" s="546">
        <v>44410</v>
      </c>
      <c r="E9" s="490" t="s">
        <v>24</v>
      </c>
      <c r="F9" s="546">
        <f t="shared" ref="F9:F10" si="0">D9+2</f>
        <v>44412</v>
      </c>
      <c r="G9" s="536" t="s">
        <v>142</v>
      </c>
      <c r="H9" s="358" t="s">
        <v>181</v>
      </c>
      <c r="I9" s="237">
        <v>44420</v>
      </c>
      <c r="J9" s="242">
        <f>I9+12</f>
        <v>44432</v>
      </c>
      <c r="K9" s="242">
        <f>I9+14</f>
        <v>44434</v>
      </c>
      <c r="L9" s="246" t="s">
        <v>42</v>
      </c>
      <c r="M9" s="242">
        <f>I9+17</f>
        <v>44437</v>
      </c>
      <c r="N9" s="242">
        <f>I9+20</f>
        <v>44440</v>
      </c>
      <c r="O9" s="235" t="s">
        <v>80</v>
      </c>
      <c r="P9" s="307"/>
      <c r="Q9" s="307"/>
    </row>
    <row r="10" spans="1:17" ht="15">
      <c r="A10" s="517" t="s">
        <v>86</v>
      </c>
      <c r="B10" s="524" t="s">
        <v>161</v>
      </c>
      <c r="C10" s="404"/>
      <c r="D10" s="521">
        <v>44409</v>
      </c>
      <c r="E10" s="439" t="s">
        <v>23</v>
      </c>
      <c r="F10" s="439">
        <f t="shared" si="0"/>
        <v>44411</v>
      </c>
      <c r="G10" s="406" t="s">
        <v>98</v>
      </c>
      <c r="H10" s="407" t="s">
        <v>182</v>
      </c>
      <c r="I10" s="408">
        <v>44421</v>
      </c>
      <c r="J10" s="409"/>
      <c r="K10" s="409"/>
      <c r="L10" s="410">
        <f>I10+7</f>
        <v>44428</v>
      </c>
      <c r="M10" s="409"/>
      <c r="N10" s="409"/>
      <c r="O10" s="411" t="s">
        <v>97</v>
      </c>
      <c r="P10" s="307"/>
      <c r="Q10" s="307"/>
    </row>
    <row r="11" spans="1:17" ht="15">
      <c r="A11" s="519" t="s">
        <v>88</v>
      </c>
      <c r="B11" s="525" t="s">
        <v>162</v>
      </c>
      <c r="C11" s="404"/>
      <c r="D11" s="522">
        <v>44410</v>
      </c>
      <c r="E11" s="547" t="s">
        <v>23</v>
      </c>
      <c r="F11" s="547">
        <f>D11+2</f>
        <v>44412</v>
      </c>
      <c r="G11" s="501" t="s">
        <v>128</v>
      </c>
      <c r="H11" s="349" t="s">
        <v>186</v>
      </c>
      <c r="I11" s="238">
        <v>44421</v>
      </c>
      <c r="J11" s="243">
        <f>I11+16</f>
        <v>44437</v>
      </c>
      <c r="K11" s="243">
        <f>I11+13</f>
        <v>44434</v>
      </c>
      <c r="L11" s="250" t="s">
        <v>42</v>
      </c>
      <c r="M11" s="243">
        <f>I11+11</f>
        <v>44432</v>
      </c>
      <c r="N11" s="231" t="s">
        <v>42</v>
      </c>
      <c r="O11" s="157" t="s">
        <v>78</v>
      </c>
      <c r="P11" s="307"/>
      <c r="Q11" s="307"/>
    </row>
    <row r="12" spans="1:17" ht="15">
      <c r="A12" s="480"/>
      <c r="B12" s="481"/>
      <c r="C12" s="538"/>
      <c r="D12" s="542"/>
      <c r="E12" s="500"/>
      <c r="F12" s="221"/>
      <c r="G12" s="359" t="s">
        <v>155</v>
      </c>
      <c r="H12" s="360" t="s">
        <v>156</v>
      </c>
      <c r="I12" s="340">
        <v>44417</v>
      </c>
      <c r="J12" s="231" t="s">
        <v>42</v>
      </c>
      <c r="K12" s="244">
        <f>I12+16</f>
        <v>44433</v>
      </c>
      <c r="L12" s="247">
        <f>I12+9</f>
        <v>44426</v>
      </c>
      <c r="M12" s="244">
        <f>I12+19</f>
        <v>44436</v>
      </c>
      <c r="N12" s="244">
        <f>I12+22</f>
        <v>44439</v>
      </c>
      <c r="O12" s="548" t="s">
        <v>79</v>
      </c>
      <c r="P12" s="308"/>
      <c r="Q12" s="308"/>
    </row>
    <row r="13" spans="1:17">
      <c r="A13" s="478" t="s">
        <v>147</v>
      </c>
      <c r="B13" s="479" t="s">
        <v>164</v>
      </c>
      <c r="C13" s="220"/>
      <c r="D13" s="520">
        <f>D10+7</f>
        <v>44416</v>
      </c>
      <c r="E13" s="488" t="s">
        <v>87</v>
      </c>
      <c r="F13" s="510">
        <f t="shared" ref="F13:F15" si="1">D13+2</f>
        <v>44418</v>
      </c>
      <c r="G13" s="415" t="s">
        <v>94</v>
      </c>
      <c r="H13" s="503" t="s">
        <v>151</v>
      </c>
      <c r="I13" s="237">
        <f t="shared" ref="I13:I28" si="2">I9+7</f>
        <v>44427</v>
      </c>
      <c r="J13" s="242">
        <f>I13+12</f>
        <v>44439</v>
      </c>
      <c r="K13" s="242">
        <f>I13+14</f>
        <v>44441</v>
      </c>
      <c r="L13" s="246" t="s">
        <v>42</v>
      </c>
      <c r="M13" s="242">
        <f>I13+17</f>
        <v>44444</v>
      </c>
      <c r="N13" s="242">
        <f>I13+20</f>
        <v>44447</v>
      </c>
      <c r="O13" s="157"/>
      <c r="P13" s="158"/>
      <c r="Q13" s="159"/>
    </row>
    <row r="14" spans="1:17">
      <c r="A14" s="517" t="s">
        <v>129</v>
      </c>
      <c r="B14" s="524" t="s">
        <v>148</v>
      </c>
      <c r="C14" s="412"/>
      <c r="D14" s="521">
        <f>D10+7</f>
        <v>44416</v>
      </c>
      <c r="E14" s="439" t="s">
        <v>23</v>
      </c>
      <c r="F14" s="440">
        <f t="shared" si="1"/>
        <v>44418</v>
      </c>
      <c r="G14" s="406" t="s">
        <v>126</v>
      </c>
      <c r="H14" s="407" t="s">
        <v>183</v>
      </c>
      <c r="I14" s="408">
        <f t="shared" si="2"/>
        <v>44428</v>
      </c>
      <c r="J14" s="409"/>
      <c r="K14" s="409"/>
      <c r="L14" s="410">
        <f>I14+7</f>
        <v>44435</v>
      </c>
      <c r="M14" s="409"/>
      <c r="N14" s="409"/>
      <c r="O14" s="157"/>
      <c r="P14" s="158"/>
      <c r="Q14" s="159"/>
    </row>
    <row r="15" spans="1:17">
      <c r="A15" s="519" t="s">
        <v>96</v>
      </c>
      <c r="B15" s="526" t="s">
        <v>163</v>
      </c>
      <c r="C15" s="231"/>
      <c r="D15" s="522">
        <f>D11+7</f>
        <v>44417</v>
      </c>
      <c r="E15" s="223" t="s">
        <v>23</v>
      </c>
      <c r="F15" s="492">
        <f t="shared" si="1"/>
        <v>44419</v>
      </c>
      <c r="G15" s="348" t="s">
        <v>127</v>
      </c>
      <c r="H15" s="349" t="s">
        <v>187</v>
      </c>
      <c r="I15" s="238">
        <f t="shared" si="2"/>
        <v>44428</v>
      </c>
      <c r="J15" s="243">
        <f>I15+16</f>
        <v>44444</v>
      </c>
      <c r="K15" s="243">
        <f>I15+13</f>
        <v>44441</v>
      </c>
      <c r="L15" s="250" t="s">
        <v>42</v>
      </c>
      <c r="M15" s="243">
        <f>I15+11</f>
        <v>44439</v>
      </c>
      <c r="N15" s="231" t="s">
        <v>42</v>
      </c>
      <c r="O15" s="160"/>
      <c r="P15" s="158"/>
      <c r="Q15" s="159"/>
    </row>
    <row r="16" spans="1:17" ht="13.95" customHeight="1">
      <c r="A16" s="531"/>
      <c r="B16" s="532"/>
      <c r="C16" s="232"/>
      <c r="D16" s="497"/>
      <c r="E16" s="537"/>
      <c r="F16" s="402"/>
      <c r="G16" s="437" t="s">
        <v>133</v>
      </c>
      <c r="H16" s="403" t="s">
        <v>189</v>
      </c>
      <c r="I16" s="340">
        <f t="shared" si="2"/>
        <v>44424</v>
      </c>
      <c r="J16" s="231" t="s">
        <v>42</v>
      </c>
      <c r="K16" s="244">
        <f>I16+16</f>
        <v>44440</v>
      </c>
      <c r="L16" s="247">
        <f>I16+9</f>
        <v>44433</v>
      </c>
      <c r="M16" s="244">
        <f>I16+19</f>
        <v>44443</v>
      </c>
      <c r="N16" s="244">
        <f>I16+22</f>
        <v>44446</v>
      </c>
      <c r="P16" s="158"/>
      <c r="Q16" s="159"/>
    </row>
    <row r="17" spans="1:17">
      <c r="A17" s="378"/>
      <c r="B17" s="379"/>
      <c r="C17" s="535"/>
      <c r="D17" s="539"/>
      <c r="E17" s="543"/>
      <c r="F17" s="220"/>
      <c r="G17" s="415" t="s">
        <v>95</v>
      </c>
      <c r="H17" s="503" t="s">
        <v>152</v>
      </c>
      <c r="I17" s="507">
        <f t="shared" si="2"/>
        <v>44434</v>
      </c>
      <c r="J17" s="508">
        <f>I17+12</f>
        <v>44446</v>
      </c>
      <c r="K17" s="508">
        <f>I17+14</f>
        <v>44448</v>
      </c>
      <c r="L17" s="508"/>
      <c r="M17" s="508">
        <f>I17+17</f>
        <v>44451</v>
      </c>
      <c r="N17" s="509">
        <f>I17+20</f>
        <v>44454</v>
      </c>
      <c r="P17" s="54"/>
      <c r="Q17" s="159"/>
    </row>
    <row r="18" spans="1:17">
      <c r="A18" s="476" t="s">
        <v>147</v>
      </c>
      <c r="B18" s="487" t="s">
        <v>166</v>
      </c>
      <c r="C18" s="502"/>
      <c r="D18" s="540">
        <v>44424</v>
      </c>
      <c r="E18" s="488" t="s">
        <v>24</v>
      </c>
      <c r="F18" s="544">
        <f t="shared" ref="F18:F19" si="3">D18+2</f>
        <v>44426</v>
      </c>
      <c r="G18" s="406" t="s">
        <v>98</v>
      </c>
      <c r="H18" s="407" t="s">
        <v>184</v>
      </c>
      <c r="I18" s="408">
        <f t="shared" si="2"/>
        <v>44435</v>
      </c>
      <c r="J18" s="405"/>
      <c r="K18" s="405"/>
      <c r="L18" s="409">
        <f>I18+7</f>
        <v>44442</v>
      </c>
      <c r="M18" s="405"/>
      <c r="N18" s="505"/>
      <c r="P18" s="54"/>
      <c r="Q18" s="159"/>
    </row>
    <row r="19" spans="1:17">
      <c r="A19" s="517" t="s">
        <v>123</v>
      </c>
      <c r="B19" s="524" t="s">
        <v>162</v>
      </c>
      <c r="C19" s="404"/>
      <c r="D19" s="541">
        <v>44423</v>
      </c>
      <c r="E19" s="439" t="s">
        <v>23</v>
      </c>
      <c r="F19" s="541">
        <f t="shared" si="3"/>
        <v>44425</v>
      </c>
      <c r="G19" s="348" t="s">
        <v>99</v>
      </c>
      <c r="H19" s="349" t="s">
        <v>143</v>
      </c>
      <c r="I19" s="238">
        <f t="shared" si="2"/>
        <v>44435</v>
      </c>
      <c r="J19" s="243">
        <f>I19+16</f>
        <v>44451</v>
      </c>
      <c r="K19" s="243">
        <f>I19+13</f>
        <v>44448</v>
      </c>
      <c r="L19" s="231" t="s">
        <v>42</v>
      </c>
      <c r="M19" s="243">
        <f>I19+11</f>
        <v>44446</v>
      </c>
      <c r="N19" s="472" t="s">
        <v>42</v>
      </c>
      <c r="O19" s="160"/>
      <c r="P19" s="54"/>
    </row>
    <row r="20" spans="1:17">
      <c r="A20" s="529"/>
      <c r="B20" s="530"/>
      <c r="C20" s="538"/>
      <c r="D20" s="542"/>
      <c r="E20" s="500"/>
      <c r="F20" s="221"/>
      <c r="G20" s="416" t="s">
        <v>134</v>
      </c>
      <c r="H20" s="360" t="s">
        <v>190</v>
      </c>
      <c r="I20" s="333">
        <f t="shared" si="2"/>
        <v>44431</v>
      </c>
      <c r="J20" s="232" t="s">
        <v>42</v>
      </c>
      <c r="K20" s="334">
        <f>I20+16</f>
        <v>44447</v>
      </c>
      <c r="L20" s="334">
        <f>I20+9</f>
        <v>44440</v>
      </c>
      <c r="M20" s="334">
        <f>I20+19</f>
        <v>44450</v>
      </c>
      <c r="N20" s="506">
        <f>I20+22</f>
        <v>44453</v>
      </c>
      <c r="O20" s="161"/>
      <c r="P20" s="54"/>
    </row>
    <row r="21" spans="1:17">
      <c r="A21" s="378"/>
      <c r="B21" s="379"/>
      <c r="C21" s="471"/>
      <c r="D21" s="496"/>
      <c r="E21" s="499"/>
      <c r="F21" s="233"/>
      <c r="G21" s="357" t="s">
        <v>124</v>
      </c>
      <c r="H21" s="358" t="s">
        <v>153</v>
      </c>
      <c r="I21" s="237">
        <f t="shared" si="2"/>
        <v>44441</v>
      </c>
      <c r="J21" s="242">
        <f>I21+12</f>
        <v>44453</v>
      </c>
      <c r="K21" s="242">
        <f>I21+14</f>
        <v>44455</v>
      </c>
      <c r="L21" s="246" t="s">
        <v>42</v>
      </c>
      <c r="M21" s="242">
        <f>I21+17</f>
        <v>44458</v>
      </c>
      <c r="N21" s="242">
        <f>I21+20</f>
        <v>44461</v>
      </c>
      <c r="O21" s="157"/>
      <c r="P21" s="54"/>
    </row>
    <row r="22" spans="1:17">
      <c r="A22" s="533"/>
      <c r="B22" s="534"/>
      <c r="C22" s="502"/>
      <c r="D22" s="498"/>
      <c r="E22" s="495"/>
      <c r="F22" s="413"/>
      <c r="G22" s="406" t="s">
        <v>126</v>
      </c>
      <c r="H22" s="407" t="s">
        <v>185</v>
      </c>
      <c r="I22" s="408">
        <f t="shared" si="2"/>
        <v>44442</v>
      </c>
      <c r="J22" s="405"/>
      <c r="K22" s="405"/>
      <c r="L22" s="410">
        <f>I22+7</f>
        <v>44449</v>
      </c>
      <c r="M22" s="405"/>
      <c r="N22" s="405"/>
      <c r="O22" s="157"/>
      <c r="P22" s="54"/>
    </row>
    <row r="23" spans="1:17">
      <c r="A23" s="517" t="s">
        <v>86</v>
      </c>
      <c r="B23" s="524" t="s">
        <v>136</v>
      </c>
      <c r="C23" s="472"/>
      <c r="D23" s="521">
        <v>44430</v>
      </c>
      <c r="E23" s="521" t="s">
        <v>23</v>
      </c>
      <c r="F23" s="521">
        <v>44433</v>
      </c>
      <c r="G23" s="381" t="s">
        <v>154</v>
      </c>
      <c r="H23" s="349" t="s">
        <v>188</v>
      </c>
      <c r="I23" s="238">
        <f t="shared" si="2"/>
        <v>44442</v>
      </c>
      <c r="J23" s="243">
        <f>I23+16</f>
        <v>44458</v>
      </c>
      <c r="K23" s="243">
        <f>I23+13</f>
        <v>44455</v>
      </c>
      <c r="L23" s="322" t="s">
        <v>42</v>
      </c>
      <c r="M23" s="243">
        <f>I23+11</f>
        <v>44453</v>
      </c>
      <c r="N23" s="231" t="s">
        <v>42</v>
      </c>
      <c r="O23" s="160"/>
      <c r="P23" s="54"/>
    </row>
    <row r="24" spans="1:17">
      <c r="A24" s="527" t="s">
        <v>167</v>
      </c>
      <c r="B24" s="528" t="s">
        <v>168</v>
      </c>
      <c r="C24" s="473"/>
      <c r="D24" s="614">
        <v>44431</v>
      </c>
      <c r="E24" s="614" t="s">
        <v>24</v>
      </c>
      <c r="F24" s="614">
        <v>9</v>
      </c>
      <c r="G24" s="359" t="s">
        <v>93</v>
      </c>
      <c r="H24" s="360"/>
      <c r="I24" s="333">
        <f t="shared" si="2"/>
        <v>44438</v>
      </c>
      <c r="J24" s="232" t="s">
        <v>42</v>
      </c>
      <c r="K24" s="334">
        <f>I24+16</f>
        <v>44454</v>
      </c>
      <c r="L24" s="335">
        <f>I24+9</f>
        <v>44447</v>
      </c>
      <c r="M24" s="334">
        <f>I24+19</f>
        <v>44457</v>
      </c>
      <c r="N24" s="334">
        <f>I24+22</f>
        <v>44460</v>
      </c>
      <c r="O24" s="161"/>
      <c r="P24" s="54"/>
    </row>
    <row r="25" spans="1:17">
      <c r="A25" s="378"/>
      <c r="B25" s="379"/>
      <c r="C25" s="471"/>
      <c r="D25" s="496"/>
      <c r="E25" s="499"/>
      <c r="F25" s="233"/>
      <c r="G25" s="357" t="s">
        <v>125</v>
      </c>
      <c r="H25" s="358" t="s">
        <v>201</v>
      </c>
      <c r="I25" s="237">
        <f t="shared" si="2"/>
        <v>44448</v>
      </c>
      <c r="J25" s="242">
        <f>I25+12</f>
        <v>44460</v>
      </c>
      <c r="K25" s="242">
        <f>I25+14</f>
        <v>44462</v>
      </c>
      <c r="L25" s="246" t="s">
        <v>42</v>
      </c>
      <c r="M25" s="242">
        <f>I25+17</f>
        <v>44465</v>
      </c>
      <c r="N25" s="242">
        <f>I25+20</f>
        <v>44468</v>
      </c>
      <c r="O25" s="158"/>
      <c r="P25" s="158"/>
    </row>
    <row r="26" spans="1:17">
      <c r="A26" s="533"/>
      <c r="B26" s="534"/>
      <c r="C26" s="502"/>
      <c r="D26" s="498"/>
      <c r="E26" s="495"/>
      <c r="F26" s="413"/>
      <c r="G26" s="406" t="s">
        <v>93</v>
      </c>
      <c r="H26" s="407"/>
      <c r="I26" s="408">
        <f t="shared" si="2"/>
        <v>44449</v>
      </c>
      <c r="J26" s="405"/>
      <c r="K26" s="405"/>
      <c r="L26" s="410">
        <f>I26+7</f>
        <v>44456</v>
      </c>
      <c r="M26" s="405"/>
      <c r="N26" s="405"/>
    </row>
    <row r="27" spans="1:17">
      <c r="A27" s="517" t="s">
        <v>86</v>
      </c>
      <c r="B27" s="524" t="s">
        <v>136</v>
      </c>
      <c r="C27" s="472"/>
      <c r="D27" s="438">
        <v>44437</v>
      </c>
      <c r="E27" s="439" t="s">
        <v>23</v>
      </c>
      <c r="F27" s="440">
        <f>D27+2</f>
        <v>44439</v>
      </c>
      <c r="G27" s="381" t="s">
        <v>229</v>
      </c>
      <c r="H27" s="349" t="s">
        <v>230</v>
      </c>
      <c r="I27" s="238">
        <f t="shared" si="2"/>
        <v>44449</v>
      </c>
      <c r="J27" s="243">
        <f>I27+16</f>
        <v>44465</v>
      </c>
      <c r="K27" s="243">
        <f>I27+13</f>
        <v>44462</v>
      </c>
      <c r="L27" s="322" t="s">
        <v>42</v>
      </c>
      <c r="M27" s="243">
        <f>I27+11</f>
        <v>44460</v>
      </c>
      <c r="N27" s="231" t="s">
        <v>42</v>
      </c>
      <c r="O27" s="124"/>
    </row>
    <row r="28" spans="1:17">
      <c r="A28" s="527" t="s">
        <v>167</v>
      </c>
      <c r="B28" s="528" t="s">
        <v>168</v>
      </c>
      <c r="C28" s="473"/>
      <c r="D28" s="230">
        <v>44438</v>
      </c>
      <c r="E28" s="221" t="s">
        <v>24</v>
      </c>
      <c r="F28" s="234">
        <f>D28+2</f>
        <v>44440</v>
      </c>
      <c r="G28" s="359" t="s">
        <v>197</v>
      </c>
      <c r="H28" s="360" t="s">
        <v>198</v>
      </c>
      <c r="I28" s="333">
        <f t="shared" si="2"/>
        <v>44445</v>
      </c>
      <c r="J28" s="232" t="s">
        <v>42</v>
      </c>
      <c r="K28" s="334">
        <f>I28+16</f>
        <v>44461</v>
      </c>
      <c r="L28" s="335">
        <f>I28+9</f>
        <v>44454</v>
      </c>
      <c r="M28" s="334">
        <f>I28+19</f>
        <v>44464</v>
      </c>
      <c r="N28" s="334">
        <f>I28+22</f>
        <v>44467</v>
      </c>
      <c r="O28" s="124"/>
    </row>
    <row r="29" spans="1:17" ht="14.4">
      <c r="A29" s="162"/>
      <c r="B29" s="162"/>
      <c r="C29" s="162"/>
      <c r="D29" s="163"/>
      <c r="E29" s="163"/>
      <c r="F29" s="163"/>
      <c r="G29" s="162"/>
      <c r="H29" s="162"/>
      <c r="I29" s="162"/>
      <c r="J29" s="164"/>
      <c r="K29" s="164"/>
      <c r="L29" s="164"/>
      <c r="M29" s="165"/>
      <c r="N29" s="166"/>
      <c r="O29" s="124"/>
    </row>
    <row r="30" spans="1:17">
      <c r="A30" s="167"/>
      <c r="B30" s="78"/>
      <c r="C30" s="168"/>
      <c r="D30" s="167"/>
      <c r="E30" s="167"/>
      <c r="F30" s="167"/>
      <c r="G30" s="134"/>
      <c r="H30" s="134"/>
      <c r="I30" s="143"/>
      <c r="J30" s="143"/>
      <c r="N30" s="76" t="s">
        <v>25</v>
      </c>
      <c r="O30" s="124"/>
    </row>
    <row r="31" spans="1:17">
      <c r="A31" s="82" t="s">
        <v>26</v>
      </c>
      <c r="B31" s="82"/>
      <c r="C31" s="135"/>
      <c r="D31" s="224"/>
      <c r="E31" s="212"/>
      <c r="F31" s="212"/>
      <c r="G31" s="83"/>
      <c r="H31" s="83"/>
      <c r="I31" s="92"/>
      <c r="J31" s="92"/>
      <c r="K31" s="84"/>
      <c r="N31" s="124"/>
      <c r="O31" s="124"/>
    </row>
    <row r="32" spans="1:17">
      <c r="A32" s="65" t="s">
        <v>92</v>
      </c>
      <c r="B32" s="82"/>
      <c r="C32" s="135"/>
      <c r="D32" s="224"/>
      <c r="E32" s="212"/>
      <c r="F32" s="212"/>
      <c r="G32" s="83"/>
      <c r="H32" s="83"/>
      <c r="I32" s="92"/>
      <c r="J32" s="92"/>
      <c r="K32" s="84"/>
      <c r="N32" s="124"/>
      <c r="O32" s="124"/>
    </row>
    <row r="33" spans="1:15" ht="14.4">
      <c r="A33" s="66" t="s">
        <v>27</v>
      </c>
      <c r="B33" s="85"/>
      <c r="C33" s="137"/>
      <c r="D33" s="225"/>
      <c r="E33" s="213"/>
      <c r="F33" s="213"/>
      <c r="G33" s="88"/>
      <c r="H33" s="88"/>
      <c r="I33" s="89"/>
      <c r="J33" s="89"/>
      <c r="K33" s="84"/>
      <c r="N33" s="124"/>
      <c r="O33" s="124"/>
    </row>
    <row r="34" spans="1:15" ht="14.25" customHeight="1">
      <c r="A34" s="67" t="s">
        <v>28</v>
      </c>
      <c r="B34" s="139"/>
      <c r="C34" s="139"/>
      <c r="D34" s="226"/>
      <c r="E34" s="213"/>
      <c r="F34" s="213"/>
      <c r="G34" s="97"/>
      <c r="H34" s="97"/>
      <c r="I34" s="83"/>
      <c r="J34" s="83"/>
      <c r="K34" s="84"/>
      <c r="N34" s="124"/>
      <c r="O34" s="124"/>
    </row>
    <row r="35" spans="1:15">
      <c r="A35" s="94"/>
      <c r="B35" s="95"/>
      <c r="C35" s="95"/>
      <c r="D35" s="96"/>
      <c r="E35" s="216"/>
      <c r="F35" s="213"/>
      <c r="G35" s="97"/>
      <c r="H35" s="97"/>
      <c r="I35" s="83"/>
      <c r="J35" s="83"/>
      <c r="K35" s="84"/>
      <c r="N35" s="124"/>
    </row>
    <row r="36" spans="1:15" ht="14.4">
      <c r="A36" s="50" t="s">
        <v>71</v>
      </c>
      <c r="B36" s="98"/>
      <c r="C36" s="98"/>
      <c r="D36" s="227"/>
      <c r="E36" s="217"/>
      <c r="F36" s="214"/>
      <c r="G36" s="79"/>
      <c r="H36" s="79"/>
      <c r="I36" s="89"/>
      <c r="J36" s="89"/>
      <c r="K36" s="84"/>
      <c r="N36" s="124"/>
    </row>
    <row r="37" spans="1:15">
      <c r="A37" s="50" t="s">
        <v>72</v>
      </c>
      <c r="B37" s="102"/>
      <c r="C37" s="141"/>
      <c r="D37" s="228"/>
      <c r="E37" s="218"/>
      <c r="F37" s="105"/>
      <c r="G37" s="88"/>
      <c r="H37" s="88"/>
      <c r="I37" s="83"/>
      <c r="J37" s="83"/>
      <c r="K37" s="84"/>
      <c r="N37" s="124"/>
    </row>
    <row r="38" spans="1:15">
      <c r="A38" s="106"/>
      <c r="B38" s="106"/>
      <c r="C38" s="106"/>
      <c r="D38" s="124"/>
      <c r="E38" s="124"/>
      <c r="F38" s="124"/>
      <c r="G38" s="106"/>
      <c r="H38" s="106"/>
      <c r="I38" s="124"/>
      <c r="J38" s="124"/>
      <c r="K38" s="142"/>
      <c r="L38" s="124"/>
      <c r="M38" s="124"/>
      <c r="N38" s="124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3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6"/>
  <sheetViews>
    <sheetView showGridLines="0" zoomScale="80" zoomScaleNormal="80" workbookViewId="0">
      <selection activeCell="E18" sqref="E18:F18"/>
    </sheetView>
  </sheetViews>
  <sheetFormatPr defaultColWidth="8" defaultRowHeight="13.8"/>
  <cols>
    <col min="1" max="1" width="23" style="158" customWidth="1"/>
    <col min="2" max="2" width="9.796875" style="169" bestFit="1" customWidth="1"/>
    <col min="3" max="3" width="13" style="170" bestFit="1" customWidth="1"/>
    <col min="4" max="4" width="9.796875" style="170" customWidth="1"/>
    <col min="5" max="5" width="22" style="170" bestFit="1" customWidth="1"/>
    <col min="6" max="6" width="10.69921875" style="170" customWidth="1"/>
    <col min="7" max="7" width="9.796875" style="170" customWidth="1"/>
    <col min="8" max="8" width="10.5" style="170" bestFit="1" customWidth="1"/>
    <col min="9" max="9" width="12.296875" style="170" bestFit="1" customWidth="1"/>
    <col min="10" max="10" width="13.5" style="170" customWidth="1"/>
    <col min="11" max="11" width="13.19921875" style="143" bestFit="1" customWidth="1"/>
    <col min="12" max="12" width="14" style="154" customWidth="1"/>
    <col min="13" max="13" width="5.796875" style="143" bestFit="1" customWidth="1"/>
    <col min="14" max="16384" width="8" style="143"/>
  </cols>
  <sheetData>
    <row r="1" spans="1:17" ht="17.399999999999999">
      <c r="A1" s="207"/>
      <c r="B1" s="654" t="s">
        <v>0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207"/>
    </row>
    <row r="2" spans="1:17" ht="17.399999999999999">
      <c r="A2" s="208"/>
      <c r="B2" s="655" t="s">
        <v>54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208"/>
    </row>
    <row r="3" spans="1:17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7">
      <c r="A4" s="144"/>
      <c r="B4" s="145"/>
      <c r="C4" s="146"/>
      <c r="D4" s="146"/>
      <c r="E4" s="146"/>
      <c r="F4" s="146"/>
      <c r="G4" s="146"/>
      <c r="H4" s="146"/>
      <c r="I4" s="146"/>
      <c r="J4" s="146"/>
      <c r="K4" s="147"/>
      <c r="L4" s="147"/>
    </row>
    <row r="5" spans="1:17">
      <c r="A5" s="143"/>
      <c r="B5" s="148"/>
      <c r="C5" s="149"/>
      <c r="D5" s="149"/>
      <c r="E5" s="149"/>
      <c r="F5" s="149"/>
      <c r="G5" s="149"/>
      <c r="H5" s="149"/>
      <c r="I5" s="149"/>
      <c r="J5" s="149"/>
      <c r="K5" s="72"/>
      <c r="L5" s="73"/>
    </row>
    <row r="6" spans="1:17">
      <c r="A6" s="192" t="s">
        <v>10</v>
      </c>
      <c r="B6" s="148"/>
      <c r="C6" s="149"/>
      <c r="D6" s="149"/>
      <c r="E6" s="149"/>
      <c r="F6" s="149"/>
      <c r="G6" s="149"/>
      <c r="H6" s="149"/>
      <c r="I6" s="149"/>
      <c r="J6" s="149"/>
      <c r="K6" s="72"/>
      <c r="L6" s="73"/>
    </row>
    <row r="7" spans="1:17" ht="15" customHeight="1">
      <c r="A7" s="669" t="s">
        <v>55</v>
      </c>
      <c r="B7" s="662" t="s">
        <v>56</v>
      </c>
      <c r="C7" s="297" t="s">
        <v>32</v>
      </c>
      <c r="D7" s="292" t="s">
        <v>12</v>
      </c>
      <c r="E7" s="664" t="s">
        <v>13</v>
      </c>
      <c r="F7" s="665"/>
      <c r="G7" s="310" t="s">
        <v>90</v>
      </c>
      <c r="H7" s="668" t="s">
        <v>12</v>
      </c>
      <c r="I7" s="659"/>
      <c r="J7" s="659"/>
      <c r="K7" s="659"/>
      <c r="L7" s="660"/>
    </row>
    <row r="8" spans="1:17">
      <c r="A8" s="670"/>
      <c r="B8" s="663"/>
      <c r="C8" s="298" t="s">
        <v>23</v>
      </c>
      <c r="D8" s="296" t="s">
        <v>57</v>
      </c>
      <c r="E8" s="666" t="s">
        <v>17</v>
      </c>
      <c r="F8" s="667"/>
      <c r="G8" s="300" t="s">
        <v>12</v>
      </c>
      <c r="H8" s="268" t="s">
        <v>49</v>
      </c>
      <c r="I8" s="240" t="s">
        <v>51</v>
      </c>
      <c r="J8" s="240" t="s">
        <v>50</v>
      </c>
      <c r="K8" s="240" t="s">
        <v>52</v>
      </c>
      <c r="L8" s="240" t="s">
        <v>58</v>
      </c>
    </row>
    <row r="9" spans="1:17" ht="15">
      <c r="A9" s="287" t="s">
        <v>86</v>
      </c>
      <c r="B9" s="289" t="s">
        <v>161</v>
      </c>
      <c r="C9" s="293">
        <v>44409</v>
      </c>
      <c r="D9" s="293">
        <f>C9+2</f>
        <v>44411</v>
      </c>
      <c r="E9" s="466" t="s">
        <v>155</v>
      </c>
      <c r="F9" s="464" t="s">
        <v>156</v>
      </c>
      <c r="G9" s="303">
        <v>44419</v>
      </c>
      <c r="H9" s="304" t="s">
        <v>42</v>
      </c>
      <c r="I9" s="305">
        <f>G9+7</f>
        <v>44426</v>
      </c>
      <c r="J9" s="305">
        <f>G9+14</f>
        <v>44433</v>
      </c>
      <c r="K9" s="305">
        <f>G9+17</f>
        <v>44436</v>
      </c>
      <c r="L9" s="305">
        <f>G9+20</f>
        <v>44439</v>
      </c>
      <c r="M9" s="171" t="s">
        <v>79</v>
      </c>
      <c r="N9" s="307"/>
    </row>
    <row r="10" spans="1:17" ht="15">
      <c r="A10" s="288"/>
      <c r="B10" s="290"/>
      <c r="C10" s="294"/>
      <c r="D10" s="294"/>
      <c r="E10" s="467" t="s">
        <v>142</v>
      </c>
      <c r="F10" s="465" t="s">
        <v>181</v>
      </c>
      <c r="G10" s="301">
        <v>44418</v>
      </c>
      <c r="H10" s="299">
        <f>G10+14</f>
        <v>44432</v>
      </c>
      <c r="I10" s="302" t="s">
        <v>42</v>
      </c>
      <c r="J10" s="302">
        <f>G10+16</f>
        <v>44434</v>
      </c>
      <c r="K10" s="302">
        <f>G10+19</f>
        <v>44437</v>
      </c>
      <c r="L10" s="302">
        <f>G10+22</f>
        <v>44440</v>
      </c>
      <c r="M10" s="172" t="s">
        <v>80</v>
      </c>
      <c r="N10" s="307"/>
      <c r="Q10" s="307"/>
    </row>
    <row r="11" spans="1:17">
      <c r="A11" s="562" t="s">
        <v>129</v>
      </c>
      <c r="B11" s="289" t="s">
        <v>148</v>
      </c>
      <c r="C11" s="293">
        <f>C9+7</f>
        <v>44416</v>
      </c>
      <c r="D11" s="293">
        <f>D9+7</f>
        <v>44418</v>
      </c>
      <c r="E11" s="466" t="s">
        <v>133</v>
      </c>
      <c r="F11" s="464" t="s">
        <v>189</v>
      </c>
      <c r="G11" s="331">
        <f>G9+7</f>
        <v>44426</v>
      </c>
      <c r="H11" s="332" t="s">
        <v>42</v>
      </c>
      <c r="I11" s="305">
        <f>G11+7</f>
        <v>44433</v>
      </c>
      <c r="J11" s="305">
        <f>G11+14</f>
        <v>44440</v>
      </c>
      <c r="K11" s="305">
        <f>G11+17</f>
        <v>44443</v>
      </c>
      <c r="L11" s="305">
        <f>G11+20</f>
        <v>44446</v>
      </c>
      <c r="M11" s="171"/>
    </row>
    <row r="12" spans="1:17">
      <c r="A12" s="288"/>
      <c r="B12" s="290"/>
      <c r="C12" s="294"/>
      <c r="D12" s="294"/>
      <c r="E12" s="465" t="s">
        <v>94</v>
      </c>
      <c r="F12" s="465" t="s">
        <v>199</v>
      </c>
      <c r="G12" s="301">
        <f>G10+7</f>
        <v>44425</v>
      </c>
      <c r="H12" s="299">
        <f>G12+14</f>
        <v>44439</v>
      </c>
      <c r="I12" s="302" t="s">
        <v>42</v>
      </c>
      <c r="J12" s="302">
        <f>G12+16</f>
        <v>44441</v>
      </c>
      <c r="K12" s="302">
        <f>G12+19</f>
        <v>44444</v>
      </c>
      <c r="L12" s="302">
        <f>G12+22</f>
        <v>44447</v>
      </c>
      <c r="M12" s="172"/>
    </row>
    <row r="13" spans="1:17">
      <c r="A13" s="562" t="s">
        <v>123</v>
      </c>
      <c r="B13" s="289" t="s">
        <v>162</v>
      </c>
      <c r="C13" s="293">
        <f>C11+7</f>
        <v>44423</v>
      </c>
      <c r="D13" s="293">
        <f>D11+7</f>
        <v>44425</v>
      </c>
      <c r="E13" s="464" t="s">
        <v>134</v>
      </c>
      <c r="F13" s="464" t="s">
        <v>196</v>
      </c>
      <c r="G13" s="331">
        <f>G11+7</f>
        <v>44433</v>
      </c>
      <c r="H13" s="332" t="s">
        <v>42</v>
      </c>
      <c r="I13" s="305">
        <f>G13+7</f>
        <v>44440</v>
      </c>
      <c r="J13" s="305">
        <f>G13+14</f>
        <v>44447</v>
      </c>
      <c r="K13" s="305">
        <f>G13+17</f>
        <v>44450</v>
      </c>
      <c r="L13" s="305">
        <f>G13+20</f>
        <v>44453</v>
      </c>
      <c r="M13" s="171"/>
    </row>
    <row r="14" spans="1:17">
      <c r="A14" s="288"/>
      <c r="B14" s="290"/>
      <c r="C14" s="294"/>
      <c r="D14" s="294"/>
      <c r="E14" s="504" t="s">
        <v>95</v>
      </c>
      <c r="F14" s="467" t="s">
        <v>200</v>
      </c>
      <c r="G14" s="329">
        <f>G12+7</f>
        <v>44432</v>
      </c>
      <c r="H14" s="330">
        <f>G14+14</f>
        <v>44446</v>
      </c>
      <c r="I14" s="302" t="s">
        <v>42</v>
      </c>
      <c r="J14" s="302">
        <f>G14+16</f>
        <v>44448</v>
      </c>
      <c r="K14" s="302">
        <f>G14+19</f>
        <v>44451</v>
      </c>
      <c r="L14" s="302">
        <f>G14+22</f>
        <v>44454</v>
      </c>
      <c r="M14" s="172"/>
    </row>
    <row r="15" spans="1:17">
      <c r="A15" s="563" t="s">
        <v>86</v>
      </c>
      <c r="B15" s="291" t="s">
        <v>136</v>
      </c>
      <c r="C15" s="295">
        <f>C13+7</f>
        <v>44430</v>
      </c>
      <c r="D15" s="295">
        <f>D13+7</f>
        <v>44432</v>
      </c>
      <c r="E15" s="466" t="s">
        <v>93</v>
      </c>
      <c r="F15" s="464"/>
      <c r="G15" s="303">
        <f>G13+7</f>
        <v>44440</v>
      </c>
      <c r="H15" s="304" t="s">
        <v>42</v>
      </c>
      <c r="I15" s="305">
        <f>G15+7</f>
        <v>44447</v>
      </c>
      <c r="J15" s="305">
        <f>G15+14</f>
        <v>44454</v>
      </c>
      <c r="K15" s="305">
        <f>G15+17</f>
        <v>44457</v>
      </c>
      <c r="L15" s="305">
        <f>G15+20</f>
        <v>44460</v>
      </c>
      <c r="M15" s="171"/>
    </row>
    <row r="16" spans="1:17">
      <c r="A16" s="288"/>
      <c r="B16" s="290"/>
      <c r="C16" s="294"/>
      <c r="D16" s="294"/>
      <c r="E16" s="465" t="s">
        <v>124</v>
      </c>
      <c r="F16" s="465" t="s">
        <v>148</v>
      </c>
      <c r="G16" s="301">
        <f t="shared" ref="G16:G18" si="0">G14+7</f>
        <v>44439</v>
      </c>
      <c r="H16" s="299">
        <f>G16+14</f>
        <v>44453</v>
      </c>
      <c r="I16" s="302" t="s">
        <v>42</v>
      </c>
      <c r="J16" s="302">
        <f>G16+16</f>
        <v>44455</v>
      </c>
      <c r="K16" s="302">
        <f>G16+19</f>
        <v>44458</v>
      </c>
      <c r="L16" s="302">
        <f>G16+22</f>
        <v>44461</v>
      </c>
      <c r="M16" s="172"/>
    </row>
    <row r="17" spans="1:13">
      <c r="A17" s="563" t="s">
        <v>129</v>
      </c>
      <c r="B17" s="291" t="s">
        <v>194</v>
      </c>
      <c r="C17" s="295">
        <f>C15+7</f>
        <v>44437</v>
      </c>
      <c r="D17" s="295">
        <f>D15+7</f>
        <v>44439</v>
      </c>
      <c r="E17" s="466" t="s">
        <v>197</v>
      </c>
      <c r="F17" s="464" t="s">
        <v>198</v>
      </c>
      <c r="G17" s="303">
        <f>G15+7</f>
        <v>44447</v>
      </c>
      <c r="H17" s="304" t="s">
        <v>42</v>
      </c>
      <c r="I17" s="305">
        <f>G17+7</f>
        <v>44454</v>
      </c>
      <c r="J17" s="305">
        <f>G17+14</f>
        <v>44461</v>
      </c>
      <c r="K17" s="305">
        <f>G17+17</f>
        <v>44464</v>
      </c>
      <c r="L17" s="305">
        <f>G17+20</f>
        <v>44467</v>
      </c>
    </row>
    <row r="18" spans="1:13">
      <c r="A18" s="288"/>
      <c r="B18" s="290"/>
      <c r="C18" s="294"/>
      <c r="D18" s="294"/>
      <c r="E18" s="465" t="s">
        <v>125</v>
      </c>
      <c r="F18" s="465" t="s">
        <v>201</v>
      </c>
      <c r="G18" s="301">
        <f t="shared" si="0"/>
        <v>44446</v>
      </c>
      <c r="H18" s="299">
        <f>G18+14</f>
        <v>44460</v>
      </c>
      <c r="I18" s="302" t="s">
        <v>42</v>
      </c>
      <c r="J18" s="302">
        <f>G18+16</f>
        <v>44462</v>
      </c>
      <c r="K18" s="302">
        <f>G18+19</f>
        <v>44465</v>
      </c>
      <c r="L18" s="302">
        <f>G18+22</f>
        <v>44468</v>
      </c>
    </row>
    <row r="19" spans="1:13">
      <c r="A19" s="286"/>
      <c r="B19" s="148"/>
      <c r="C19" s="149"/>
      <c r="D19" s="149"/>
      <c r="E19" s="149"/>
      <c r="F19" s="149"/>
      <c r="G19" s="149"/>
      <c r="H19" s="149"/>
      <c r="I19" s="149"/>
      <c r="J19" s="149"/>
    </row>
    <row r="20" spans="1:13">
      <c r="I20" s="143"/>
      <c r="L20" s="173" t="s">
        <v>25</v>
      </c>
    </row>
    <row r="21" spans="1:13">
      <c r="A21" s="82" t="s">
        <v>26</v>
      </c>
      <c r="B21" s="82"/>
      <c r="C21" s="77"/>
      <c r="D21" s="80"/>
      <c r="E21" s="80"/>
      <c r="F21" s="80"/>
      <c r="G21" s="80"/>
      <c r="H21" s="80"/>
      <c r="I21" s="80"/>
      <c r="J21" s="80"/>
      <c r="K21" s="83"/>
      <c r="L21" s="92"/>
    </row>
    <row r="22" spans="1:13" ht="14.4">
      <c r="A22" s="661" t="s">
        <v>59</v>
      </c>
      <c r="B22" s="85"/>
      <c r="C22" s="86"/>
      <c r="D22" s="87"/>
      <c r="E22" s="87"/>
      <c r="F22" s="87"/>
      <c r="G22" s="87"/>
      <c r="H22" s="87"/>
      <c r="I22" s="87"/>
      <c r="J22" s="87"/>
      <c r="K22" s="88"/>
      <c r="L22" s="89"/>
    </row>
    <row r="23" spans="1:13" ht="14.4">
      <c r="A23" s="661"/>
      <c r="B23" s="139"/>
      <c r="C23" s="140"/>
      <c r="D23" s="87"/>
      <c r="E23" s="87"/>
      <c r="F23" s="87"/>
      <c r="G23" s="87"/>
      <c r="H23" s="87"/>
      <c r="I23" s="87"/>
      <c r="J23" s="87"/>
      <c r="K23" s="97"/>
      <c r="L23" s="83"/>
    </row>
    <row r="24" spans="1:13" ht="14.4">
      <c r="A24" s="138"/>
      <c r="B24" s="139"/>
      <c r="C24" s="140"/>
      <c r="D24" s="87"/>
      <c r="E24" s="87"/>
      <c r="F24" s="87"/>
      <c r="G24" s="87"/>
      <c r="H24" s="87"/>
      <c r="I24" s="87"/>
      <c r="J24" s="87"/>
      <c r="K24" s="97"/>
      <c r="L24" s="83"/>
    </row>
    <row r="25" spans="1:13" ht="14.25" customHeight="1">
      <c r="A25" s="50" t="s">
        <v>71</v>
      </c>
      <c r="B25" s="98"/>
      <c r="C25" s="99"/>
      <c r="D25" s="100"/>
      <c r="E25" s="100"/>
      <c r="F25" s="100"/>
      <c r="G25" s="100"/>
      <c r="H25" s="100"/>
      <c r="I25" s="101"/>
      <c r="J25" s="101"/>
      <c r="K25" s="79"/>
      <c r="L25" s="89"/>
      <c r="M25" s="124"/>
    </row>
    <row r="26" spans="1:13">
      <c r="A26" s="50" t="s">
        <v>72</v>
      </c>
      <c r="B26" s="102"/>
      <c r="C26" s="103"/>
      <c r="D26" s="104"/>
      <c r="E26" s="104"/>
      <c r="F26" s="104"/>
      <c r="G26" s="104"/>
      <c r="H26" s="104"/>
      <c r="I26" s="105"/>
      <c r="J26" s="105"/>
      <c r="K26" s="88"/>
      <c r="L26" s="83"/>
    </row>
    <row r="27" spans="1:13">
      <c r="A27" s="106"/>
      <c r="B27" s="106"/>
      <c r="C27" s="106"/>
      <c r="D27" s="106"/>
      <c r="E27" s="106"/>
      <c r="F27" s="106"/>
      <c r="G27" s="106"/>
      <c r="H27" s="143"/>
      <c r="I27" s="143"/>
      <c r="J27" s="124"/>
      <c r="K27" s="124"/>
      <c r="L27" s="124"/>
    </row>
    <row r="28" spans="1:13">
      <c r="H28" s="143"/>
      <c r="I28" s="143"/>
      <c r="J28" s="143"/>
      <c r="L28" s="143"/>
    </row>
    <row r="29" spans="1:13">
      <c r="H29" s="143"/>
      <c r="I29" s="143"/>
      <c r="J29" s="143"/>
      <c r="L29" s="143"/>
    </row>
    <row r="30" spans="1:13">
      <c r="H30" s="143"/>
      <c r="I30" s="143"/>
      <c r="J30" s="143"/>
      <c r="L30" s="143"/>
    </row>
    <row r="31" spans="1:13">
      <c r="H31" s="143"/>
      <c r="I31" s="143"/>
      <c r="J31" s="143"/>
      <c r="L31" s="143"/>
    </row>
    <row r="32" spans="1:13">
      <c r="H32" s="143"/>
      <c r="I32" s="143"/>
      <c r="J32" s="143"/>
      <c r="L32" s="143"/>
    </row>
    <row r="33" spans="8:12">
      <c r="H33" s="143"/>
      <c r="I33" s="143"/>
      <c r="J33" s="143"/>
      <c r="L33" s="143"/>
    </row>
    <row r="34" spans="8:12">
      <c r="H34" s="143"/>
      <c r="I34" s="143"/>
      <c r="J34" s="143"/>
      <c r="L34" s="143"/>
    </row>
    <row r="35" spans="8:12">
      <c r="H35" s="143"/>
      <c r="I35" s="143"/>
      <c r="J35" s="143"/>
      <c r="L35" s="143"/>
    </row>
    <row r="36" spans="8:12">
      <c r="H36" s="143"/>
      <c r="I36" s="143"/>
      <c r="J36" s="143"/>
      <c r="L36" s="143"/>
    </row>
  </sheetData>
  <mergeCells count="8">
    <mergeCell ref="A22:A23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500-000000000000}"/>
  </hyperlinks>
  <pageMargins left="1.2" right="0.7" top="0.75" bottom="0.75" header="0.3" footer="0.3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4"/>
  <sheetViews>
    <sheetView showGridLines="0" zoomScale="80" zoomScaleNormal="80" workbookViewId="0">
      <selection activeCell="D23" sqref="D23"/>
    </sheetView>
  </sheetViews>
  <sheetFormatPr defaultColWidth="8" defaultRowHeight="13.8"/>
  <cols>
    <col min="1" max="1" width="20.296875" style="178" customWidth="1"/>
    <col min="2" max="2" width="9.5" style="188" customWidth="1"/>
    <col min="3" max="3" width="12.69921875" style="188" bestFit="1" customWidth="1"/>
    <col min="4" max="4" width="9.19921875" style="189" customWidth="1"/>
    <col min="5" max="5" width="5.69921875" style="189" customWidth="1"/>
    <col min="6" max="6" width="8.69921875" style="189" customWidth="1"/>
    <col min="7" max="7" width="19.19921875" style="84" customWidth="1"/>
    <col min="8" max="8" width="9.5" style="178" customWidth="1"/>
    <col min="9" max="9" width="8.69921875" style="182" customWidth="1"/>
    <col min="10" max="10" width="12.69921875" style="84" customWidth="1"/>
    <col min="11" max="11" width="13.296875" style="182" customWidth="1"/>
    <col min="12" max="12" width="15.19921875" style="182" customWidth="1"/>
    <col min="13" max="13" width="14.69921875" style="84" customWidth="1"/>
    <col min="14" max="14" width="13" style="84" customWidth="1"/>
    <col min="15" max="15" width="4.69921875" style="178" bestFit="1" customWidth="1"/>
    <col min="16" max="16384" width="8" style="84"/>
  </cols>
  <sheetData>
    <row r="1" spans="1:20" ht="17.399999999999999">
      <c r="A1" s="201"/>
      <c r="B1" s="638" t="s">
        <v>0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201"/>
    </row>
    <row r="2" spans="1:20" ht="17.399999999999999">
      <c r="A2" s="201"/>
      <c r="B2" s="671" t="s">
        <v>60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201"/>
    </row>
    <row r="3" spans="1:20">
      <c r="A3" s="174"/>
      <c r="B3" s="175"/>
      <c r="C3" s="175"/>
      <c r="D3" s="176"/>
      <c r="E3" s="176"/>
      <c r="F3" s="176"/>
      <c r="G3" s="177"/>
      <c r="H3" s="351"/>
      <c r="I3" s="177"/>
      <c r="K3" s="177"/>
      <c r="L3" s="177"/>
    </row>
    <row r="4" spans="1:20">
      <c r="B4" s="179"/>
      <c r="C4" s="179"/>
      <c r="D4" s="674"/>
      <c r="E4" s="674"/>
      <c r="F4" s="674"/>
      <c r="G4" s="674"/>
      <c r="H4" s="674"/>
      <c r="I4" s="674"/>
      <c r="J4" s="674"/>
      <c r="K4" s="674"/>
      <c r="L4" s="180"/>
    </row>
    <row r="5" spans="1:20" ht="21.75" customHeight="1">
      <c r="A5" s="84"/>
      <c r="B5" s="179"/>
      <c r="C5" s="179"/>
      <c r="D5" s="181"/>
      <c r="E5" s="181"/>
      <c r="F5" s="181"/>
      <c r="M5" s="183"/>
      <c r="N5" s="184"/>
    </row>
    <row r="6" spans="1:20" ht="21.75" customHeight="1">
      <c r="A6" s="193" t="s">
        <v>10</v>
      </c>
      <c r="B6" s="179"/>
      <c r="C6" s="179"/>
      <c r="D6" s="181"/>
      <c r="E6" s="181"/>
      <c r="F6" s="181"/>
      <c r="M6" s="183"/>
      <c r="N6" s="184"/>
    </row>
    <row r="7" spans="1:20" ht="29.25" customHeight="1">
      <c r="A7" s="643" t="s">
        <v>31</v>
      </c>
      <c r="B7" s="650"/>
      <c r="C7" s="647" t="s">
        <v>32</v>
      </c>
      <c r="D7" s="648"/>
      <c r="E7" s="649"/>
      <c r="F7" s="258" t="s">
        <v>12</v>
      </c>
      <c r="G7" s="672" t="s">
        <v>13</v>
      </c>
      <c r="H7" s="673"/>
      <c r="I7" s="320" t="s">
        <v>89</v>
      </c>
      <c r="J7" s="672" t="s">
        <v>12</v>
      </c>
      <c r="K7" s="673"/>
      <c r="L7" s="673"/>
      <c r="M7" s="673"/>
      <c r="N7" s="675"/>
    </row>
    <row r="8" spans="1:20">
      <c r="A8" s="645"/>
      <c r="B8" s="656"/>
      <c r="C8" s="256" t="s">
        <v>14</v>
      </c>
      <c r="D8" s="257" t="s">
        <v>15</v>
      </c>
      <c r="E8" s="255"/>
      <c r="F8" s="259" t="s">
        <v>16</v>
      </c>
      <c r="G8" s="672" t="s">
        <v>17</v>
      </c>
      <c r="H8" s="673"/>
      <c r="I8" s="272" t="s">
        <v>12</v>
      </c>
      <c r="J8" s="280" t="s">
        <v>61</v>
      </c>
      <c r="K8" s="279" t="s">
        <v>62</v>
      </c>
      <c r="L8" s="280" t="s">
        <v>63</v>
      </c>
      <c r="M8" s="280" t="s">
        <v>64</v>
      </c>
      <c r="N8" s="282" t="s">
        <v>65</v>
      </c>
    </row>
    <row r="9" spans="1:20" ht="15" customHeight="1">
      <c r="A9" s="478" t="s">
        <v>147</v>
      </c>
      <c r="B9" s="479" t="s">
        <v>160</v>
      </c>
      <c r="C9" s="545"/>
      <c r="D9" s="546">
        <v>44410</v>
      </c>
      <c r="E9" s="490" t="s">
        <v>24</v>
      </c>
      <c r="F9" s="546">
        <f t="shared" ref="F9:F10" si="0">D9+2</f>
        <v>44412</v>
      </c>
      <c r="G9" s="347"/>
      <c r="H9" s="354"/>
      <c r="I9" s="273"/>
      <c r="J9" s="273"/>
      <c r="K9" s="276"/>
      <c r="L9" s="273"/>
      <c r="M9" s="273"/>
      <c r="N9" s="283"/>
      <c r="O9" s="270"/>
    </row>
    <row r="10" spans="1:20" ht="15" customHeight="1">
      <c r="A10" s="517" t="s">
        <v>86</v>
      </c>
      <c r="B10" s="524" t="s">
        <v>161</v>
      </c>
      <c r="C10" s="404"/>
      <c r="D10" s="521">
        <v>44409</v>
      </c>
      <c r="E10" s="439" t="s">
        <v>23</v>
      </c>
      <c r="F10" s="439">
        <f t="shared" si="0"/>
        <v>44411</v>
      </c>
      <c r="G10" s="348" t="s">
        <v>191</v>
      </c>
      <c r="H10" s="352">
        <v>155</v>
      </c>
      <c r="I10" s="274">
        <v>44416</v>
      </c>
      <c r="J10" s="274">
        <f>I10+15</f>
        <v>44431</v>
      </c>
      <c r="K10" s="277">
        <f>I10+19</f>
        <v>44435</v>
      </c>
      <c r="L10" s="274">
        <f>I10+20</f>
        <v>44436</v>
      </c>
      <c r="M10" s="274">
        <f>I10+22</f>
        <v>44438</v>
      </c>
      <c r="N10" s="284">
        <f>I10+23</f>
        <v>44439</v>
      </c>
      <c r="O10" s="270" t="s">
        <v>81</v>
      </c>
      <c r="P10" s="307"/>
      <c r="Q10" s="307"/>
      <c r="S10" s="307"/>
      <c r="T10" s="307"/>
    </row>
    <row r="11" spans="1:20" ht="15" customHeight="1">
      <c r="A11" s="519" t="s">
        <v>88</v>
      </c>
      <c r="B11" s="525" t="s">
        <v>162</v>
      </c>
      <c r="C11" s="404"/>
      <c r="D11" s="522">
        <v>44410</v>
      </c>
      <c r="E11" s="547" t="s">
        <v>23</v>
      </c>
      <c r="F11" s="547">
        <f>D11+2</f>
        <v>44412</v>
      </c>
      <c r="G11" s="381"/>
      <c r="H11" s="352"/>
      <c r="I11" s="274"/>
      <c r="J11" s="274"/>
      <c r="K11" s="277"/>
      <c r="L11" s="274"/>
      <c r="M11" s="274"/>
      <c r="N11" s="284"/>
      <c r="O11" s="270"/>
      <c r="P11" s="307"/>
      <c r="Q11" s="307"/>
      <c r="S11" s="307"/>
      <c r="T11" s="307"/>
    </row>
    <row r="12" spans="1:20" ht="15" customHeight="1">
      <c r="A12" s="480"/>
      <c r="B12" s="481"/>
      <c r="C12" s="538"/>
      <c r="D12" s="542"/>
      <c r="E12" s="500"/>
      <c r="F12" s="221"/>
      <c r="G12" s="350"/>
      <c r="H12" s="353"/>
      <c r="I12" s="275"/>
      <c r="J12" s="281"/>
      <c r="K12" s="278"/>
      <c r="L12" s="275"/>
      <c r="M12" s="281"/>
      <c r="N12" s="285"/>
      <c r="O12" s="270"/>
    </row>
    <row r="13" spans="1:20" ht="15" customHeight="1">
      <c r="A13" s="478" t="s">
        <v>147</v>
      </c>
      <c r="B13" s="479" t="s">
        <v>164</v>
      </c>
      <c r="C13" s="220"/>
      <c r="D13" s="520">
        <f>D10+7</f>
        <v>44416</v>
      </c>
      <c r="E13" s="488" t="s">
        <v>87</v>
      </c>
      <c r="F13" s="510">
        <f t="shared" ref="F13:F15" si="1">D13+2</f>
        <v>44418</v>
      </c>
      <c r="G13" s="347"/>
      <c r="H13" s="354"/>
      <c r="I13" s="273"/>
      <c r="J13" s="273"/>
      <c r="K13" s="276"/>
      <c r="L13" s="273"/>
      <c r="M13" s="273"/>
      <c r="N13" s="283"/>
      <c r="O13" s="270"/>
    </row>
    <row r="14" spans="1:20" ht="15" customHeight="1">
      <c r="A14" s="517" t="s">
        <v>129</v>
      </c>
      <c r="B14" s="524" t="s">
        <v>148</v>
      </c>
      <c r="C14" s="412"/>
      <c r="D14" s="521">
        <f>D10+7</f>
        <v>44416</v>
      </c>
      <c r="E14" s="439" t="s">
        <v>23</v>
      </c>
      <c r="F14" s="440">
        <f t="shared" si="1"/>
        <v>44418</v>
      </c>
      <c r="G14" s="348" t="s">
        <v>192</v>
      </c>
      <c r="H14" s="352">
        <v>195</v>
      </c>
      <c r="I14" s="274">
        <f>I10+7</f>
        <v>44423</v>
      </c>
      <c r="J14" s="274">
        <f>I14+15</f>
        <v>44438</v>
      </c>
      <c r="K14" s="277">
        <f>I14+19</f>
        <v>44442</v>
      </c>
      <c r="L14" s="274">
        <f>I14+20</f>
        <v>44443</v>
      </c>
      <c r="M14" s="274">
        <f>I14+22</f>
        <v>44445</v>
      </c>
      <c r="N14" s="284">
        <f>I14+23</f>
        <v>44446</v>
      </c>
      <c r="O14" s="270"/>
    </row>
    <row r="15" spans="1:20" ht="15" customHeight="1">
      <c r="A15" s="519" t="s">
        <v>96</v>
      </c>
      <c r="B15" s="526" t="s">
        <v>163</v>
      </c>
      <c r="C15" s="231"/>
      <c r="D15" s="522">
        <f>D11+7</f>
        <v>44417</v>
      </c>
      <c r="E15" s="223" t="s">
        <v>23</v>
      </c>
      <c r="F15" s="492">
        <f t="shared" si="1"/>
        <v>44419</v>
      </c>
      <c r="G15" s="348"/>
      <c r="H15" s="352"/>
      <c r="I15" s="274"/>
      <c r="J15" s="274"/>
      <c r="K15" s="277"/>
      <c r="L15" s="274"/>
      <c r="M15" s="274"/>
      <c r="N15" s="284"/>
      <c r="O15" s="270"/>
    </row>
    <row r="16" spans="1:20" ht="15" customHeight="1">
      <c r="A16" s="531"/>
      <c r="B16" s="532"/>
      <c r="C16" s="232"/>
      <c r="D16" s="497"/>
      <c r="E16" s="537"/>
      <c r="F16" s="402"/>
      <c r="G16" s="350"/>
      <c r="H16" s="353"/>
      <c r="I16" s="275"/>
      <c r="J16" s="281"/>
      <c r="K16" s="278"/>
      <c r="L16" s="275"/>
      <c r="M16" s="281"/>
      <c r="N16" s="285"/>
      <c r="O16" s="270"/>
    </row>
    <row r="17" spans="1:15" ht="15" customHeight="1">
      <c r="A17" s="378"/>
      <c r="B17" s="379"/>
      <c r="C17" s="535"/>
      <c r="D17" s="539"/>
      <c r="E17" s="543"/>
      <c r="F17" s="233"/>
      <c r="G17" s="347"/>
      <c r="H17" s="354"/>
      <c r="I17" s="273"/>
      <c r="J17" s="273"/>
      <c r="K17" s="273"/>
      <c r="L17" s="273"/>
      <c r="M17" s="273"/>
      <c r="N17" s="273"/>
      <c r="O17" s="270"/>
    </row>
    <row r="18" spans="1:15" ht="15" customHeight="1">
      <c r="A18" s="476" t="s">
        <v>147</v>
      </c>
      <c r="B18" s="487" t="s">
        <v>166</v>
      </c>
      <c r="C18" s="502"/>
      <c r="D18" s="540">
        <v>44424</v>
      </c>
      <c r="E18" s="488" t="s">
        <v>24</v>
      </c>
      <c r="F18" s="510">
        <f t="shared" ref="F18:F19" si="2">D18+2</f>
        <v>44426</v>
      </c>
      <c r="G18" s="348" t="s">
        <v>130</v>
      </c>
      <c r="H18" s="352">
        <v>199</v>
      </c>
      <c r="I18" s="274">
        <f>I14+7</f>
        <v>44430</v>
      </c>
      <c r="J18" s="274">
        <f>I18+15</f>
        <v>44445</v>
      </c>
      <c r="K18" s="274">
        <f>I18+19</f>
        <v>44449</v>
      </c>
      <c r="L18" s="274">
        <f>I18+20</f>
        <v>44450</v>
      </c>
      <c r="M18" s="274">
        <f>I18+22</f>
        <v>44452</v>
      </c>
      <c r="N18" s="274">
        <f>I18+23</f>
        <v>44453</v>
      </c>
      <c r="O18" s="270"/>
    </row>
    <row r="19" spans="1:15" ht="15" customHeight="1">
      <c r="A19" s="517" t="s">
        <v>123</v>
      </c>
      <c r="B19" s="524" t="s">
        <v>162</v>
      </c>
      <c r="C19" s="404"/>
      <c r="D19" s="541">
        <f>D14+7</f>
        <v>44423</v>
      </c>
      <c r="E19" s="439" t="s">
        <v>23</v>
      </c>
      <c r="F19" s="482">
        <f t="shared" si="2"/>
        <v>44425</v>
      </c>
      <c r="G19" s="555"/>
      <c r="H19" s="556"/>
      <c r="I19" s="558"/>
      <c r="J19" s="560"/>
      <c r="K19" s="558"/>
      <c r="L19" s="558"/>
      <c r="M19" s="560"/>
      <c r="N19" s="560"/>
      <c r="O19" s="270"/>
    </row>
    <row r="20" spans="1:15" ht="15" customHeight="1">
      <c r="A20" s="529"/>
      <c r="B20" s="530"/>
      <c r="C20" s="538"/>
      <c r="D20" s="542"/>
      <c r="E20" s="500"/>
      <c r="F20" s="234"/>
      <c r="G20" s="549"/>
      <c r="H20" s="557"/>
      <c r="I20" s="559"/>
      <c r="J20" s="561"/>
      <c r="K20" s="559"/>
      <c r="L20" s="559"/>
      <c r="M20" s="561"/>
      <c r="N20" s="561"/>
      <c r="O20" s="270"/>
    </row>
    <row r="21" spans="1:15" ht="15" customHeight="1">
      <c r="A21" s="378"/>
      <c r="B21" s="379"/>
      <c r="C21" s="471"/>
      <c r="D21" s="496"/>
      <c r="E21" s="499"/>
      <c r="F21" s="233"/>
      <c r="G21" s="550"/>
      <c r="H21" s="551"/>
      <c r="I21" s="552"/>
      <c r="J21" s="552"/>
      <c r="K21" s="553"/>
      <c r="L21" s="552"/>
      <c r="M21" s="552"/>
      <c r="N21" s="554"/>
      <c r="O21" s="271"/>
    </row>
    <row r="22" spans="1:15" ht="15" customHeight="1">
      <c r="A22" s="517" t="s">
        <v>86</v>
      </c>
      <c r="B22" s="524" t="s">
        <v>136</v>
      </c>
      <c r="C22" s="472"/>
      <c r="D22" s="438">
        <f>D19+7</f>
        <v>44430</v>
      </c>
      <c r="E22" s="439" t="s">
        <v>23</v>
      </c>
      <c r="F22" s="440">
        <v>44433</v>
      </c>
      <c r="G22" s="348" t="s">
        <v>132</v>
      </c>
      <c r="H22" s="371" t="s">
        <v>193</v>
      </c>
      <c r="I22" s="274">
        <f>I18+7</f>
        <v>44437</v>
      </c>
      <c r="J22" s="274">
        <f>I22+15</f>
        <v>44452</v>
      </c>
      <c r="K22" s="277">
        <f>I22+19</f>
        <v>44456</v>
      </c>
      <c r="L22" s="274">
        <f>I22+20</f>
        <v>44457</v>
      </c>
      <c r="M22" s="274">
        <f>I22+22</f>
        <v>44459</v>
      </c>
      <c r="N22" s="284">
        <f>I22+23</f>
        <v>44460</v>
      </c>
      <c r="O22" s="270"/>
    </row>
    <row r="23" spans="1:15">
      <c r="A23" s="527" t="s">
        <v>167</v>
      </c>
      <c r="B23" s="528" t="s">
        <v>168</v>
      </c>
      <c r="C23" s="473"/>
      <c r="D23" s="230">
        <v>44431</v>
      </c>
      <c r="E23" s="221" t="s">
        <v>24</v>
      </c>
      <c r="F23" s="234">
        <v>9</v>
      </c>
      <c r="G23" s="350"/>
      <c r="H23" s="353"/>
      <c r="I23" s="275"/>
      <c r="J23" s="281"/>
      <c r="K23" s="278"/>
      <c r="L23" s="275"/>
      <c r="M23" s="281"/>
      <c r="N23" s="285"/>
    </row>
    <row r="24" spans="1:15">
      <c r="A24" s="378"/>
      <c r="B24" s="379"/>
      <c r="C24" s="471"/>
      <c r="D24" s="496"/>
      <c r="E24" s="499"/>
      <c r="F24" s="233"/>
      <c r="G24" s="550"/>
      <c r="H24" s="551"/>
      <c r="I24" s="552"/>
      <c r="J24" s="552"/>
      <c r="K24" s="553"/>
      <c r="L24" s="552"/>
      <c r="M24" s="552"/>
      <c r="N24" s="554"/>
    </row>
    <row r="25" spans="1:15">
      <c r="A25" s="517" t="s">
        <v>86</v>
      </c>
      <c r="B25" s="524" t="s">
        <v>136</v>
      </c>
      <c r="C25" s="472"/>
      <c r="D25" s="438">
        <f>D22+7</f>
        <v>44437</v>
      </c>
      <c r="E25" s="439" t="s">
        <v>23</v>
      </c>
      <c r="F25" s="440">
        <f>D25+2</f>
        <v>44439</v>
      </c>
      <c r="G25" s="348" t="s">
        <v>231</v>
      </c>
      <c r="H25" s="371">
        <v>739</v>
      </c>
      <c r="I25" s="274">
        <f>I22+7</f>
        <v>44444</v>
      </c>
      <c r="J25" s="274">
        <f>I25+15</f>
        <v>44459</v>
      </c>
      <c r="K25" s="277">
        <f>I25+19</f>
        <v>44463</v>
      </c>
      <c r="L25" s="274">
        <f>I25+20</f>
        <v>44464</v>
      </c>
      <c r="M25" s="274">
        <f>I25+22</f>
        <v>44466</v>
      </c>
      <c r="N25" s="284">
        <f>I25+23</f>
        <v>44467</v>
      </c>
    </row>
    <row r="26" spans="1:15">
      <c r="A26" s="527" t="s">
        <v>167</v>
      </c>
      <c r="B26" s="528" t="s">
        <v>168</v>
      </c>
      <c r="C26" s="473"/>
      <c r="D26" s="230">
        <v>44438</v>
      </c>
      <c r="E26" s="221" t="s">
        <v>24</v>
      </c>
      <c r="F26" s="234">
        <f>D26+2</f>
        <v>44440</v>
      </c>
      <c r="G26" s="350"/>
      <c r="H26" s="353"/>
      <c r="I26" s="275"/>
      <c r="J26" s="281"/>
      <c r="K26" s="278"/>
      <c r="L26" s="275"/>
      <c r="M26" s="281"/>
      <c r="N26" s="285"/>
    </row>
    <row r="27" spans="1:15">
      <c r="G27" s="134"/>
      <c r="H27" s="355"/>
      <c r="I27" s="185"/>
      <c r="J27" s="76"/>
      <c r="K27" s="185"/>
      <c r="L27" s="185"/>
      <c r="M27" s="185"/>
      <c r="N27" s="76" t="s">
        <v>25</v>
      </c>
    </row>
    <row r="28" spans="1:15">
      <c r="A28" s="82" t="s">
        <v>26</v>
      </c>
      <c r="B28" s="82"/>
      <c r="C28" s="135"/>
      <c r="D28" s="77"/>
      <c r="E28" s="80"/>
      <c r="F28" s="80"/>
      <c r="G28" s="83"/>
      <c r="H28" s="197"/>
      <c r="I28" s="92"/>
      <c r="K28" s="92"/>
      <c r="L28" s="84"/>
      <c r="M28" s="124"/>
    </row>
    <row r="29" spans="1:15">
      <c r="A29" s="65" t="s">
        <v>92</v>
      </c>
      <c r="B29" s="82"/>
      <c r="C29" s="135"/>
      <c r="D29" s="77"/>
      <c r="E29" s="80"/>
      <c r="F29" s="80"/>
      <c r="G29" s="83"/>
      <c r="H29" s="197"/>
      <c r="I29" s="92"/>
      <c r="K29" s="92"/>
      <c r="L29" s="84"/>
      <c r="M29" s="124"/>
    </row>
    <row r="30" spans="1:15" ht="14.4">
      <c r="A30" s="66" t="s">
        <v>27</v>
      </c>
      <c r="B30" s="186"/>
      <c r="C30" s="139"/>
      <c r="D30" s="140"/>
      <c r="E30" s="87"/>
      <c r="F30" s="87"/>
      <c r="G30" s="187"/>
      <c r="H30" s="356"/>
      <c r="I30" s="83"/>
      <c r="K30" s="83"/>
      <c r="L30" s="84"/>
      <c r="M30" s="124"/>
    </row>
    <row r="31" spans="1:15">
      <c r="A31" s="67" t="s">
        <v>28</v>
      </c>
      <c r="B31" s="95"/>
      <c r="C31" s="95"/>
      <c r="D31" s="96"/>
      <c r="E31" s="87"/>
      <c r="F31" s="87"/>
      <c r="G31" s="97"/>
      <c r="H31" s="199"/>
      <c r="I31" s="83"/>
      <c r="K31" s="83"/>
      <c r="L31" s="84"/>
      <c r="M31" s="124"/>
    </row>
    <row r="32" spans="1:15">
      <c r="A32" s="94"/>
      <c r="B32" s="95"/>
      <c r="C32" s="95"/>
      <c r="D32" s="96"/>
      <c r="E32" s="87"/>
      <c r="F32" s="87"/>
      <c r="G32" s="97"/>
      <c r="H32" s="199"/>
      <c r="I32" s="83"/>
      <c r="K32" s="83"/>
      <c r="L32" s="84"/>
      <c r="M32" s="124"/>
    </row>
    <row r="33" spans="1:13" ht="14.4">
      <c r="A33" s="50" t="s">
        <v>71</v>
      </c>
      <c r="B33" s="98"/>
      <c r="C33" s="98"/>
      <c r="D33" s="99"/>
      <c r="E33" s="100"/>
      <c r="F33" s="101"/>
      <c r="G33" s="79"/>
      <c r="H33" s="200"/>
      <c r="I33" s="89"/>
      <c r="K33" s="89"/>
      <c r="L33" s="84"/>
      <c r="M33" s="124"/>
    </row>
    <row r="34" spans="1:13">
      <c r="A34" s="50" t="s">
        <v>72</v>
      </c>
      <c r="B34" s="102"/>
      <c r="C34" s="141"/>
      <c r="D34" s="103"/>
      <c r="E34" s="104"/>
      <c r="F34" s="105"/>
      <c r="G34" s="88"/>
      <c r="H34" s="198"/>
      <c r="I34" s="83"/>
      <c r="K34" s="83"/>
      <c r="L34" s="84"/>
      <c r="M34" s="124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4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0"/>
  <sheetViews>
    <sheetView showGridLines="0" zoomScale="80" zoomScaleNormal="80" workbookViewId="0">
      <selection activeCell="K11" sqref="K11"/>
    </sheetView>
  </sheetViews>
  <sheetFormatPr defaultColWidth="8" defaultRowHeight="13.8"/>
  <cols>
    <col min="1" max="1" width="17.69921875" style="106" customWidth="1"/>
    <col min="2" max="2" width="11.19921875" style="106" customWidth="1"/>
    <col min="3" max="4" width="6.69921875" style="106" customWidth="1"/>
    <col min="5" max="5" width="5.296875" style="106" customWidth="1"/>
    <col min="6" max="6" width="8.796875" style="106" customWidth="1"/>
    <col min="7" max="7" width="19" style="106" customWidth="1"/>
    <col min="8" max="8" width="11.19921875" style="124" bestFit="1" customWidth="1"/>
    <col min="9" max="9" width="18.19921875" style="124" bestFit="1" customWidth="1"/>
    <col min="10" max="10" width="10.5" style="124" customWidth="1"/>
    <col min="11" max="11" width="25.19921875" style="142" customWidth="1"/>
    <col min="12" max="12" width="6.19921875" style="124" bestFit="1" customWidth="1"/>
    <col min="13" max="13" width="5" style="124" bestFit="1" customWidth="1"/>
    <col min="14" max="14" width="7.296875" style="124" bestFit="1" customWidth="1"/>
    <col min="15" max="15" width="4.69921875" style="124" bestFit="1" customWidth="1"/>
    <col min="16" max="16" width="3.19921875" style="319" bestFit="1" customWidth="1"/>
    <col min="17" max="17" width="17" style="106" customWidth="1"/>
    <col min="18" max="16384" width="8" style="106"/>
  </cols>
  <sheetData>
    <row r="1" spans="1:17" ht="17.399999999999999">
      <c r="A1" s="204"/>
      <c r="B1" s="616" t="s">
        <v>0</v>
      </c>
      <c r="C1" s="616"/>
      <c r="D1" s="616"/>
      <c r="E1" s="616"/>
      <c r="F1" s="616"/>
      <c r="G1" s="616"/>
      <c r="H1" s="616"/>
      <c r="I1" s="616"/>
      <c r="J1" s="616"/>
      <c r="K1" s="616"/>
      <c r="L1" s="204"/>
      <c r="M1" s="204"/>
      <c r="N1" s="204"/>
      <c r="O1" s="204"/>
      <c r="P1" s="311"/>
      <c r="Q1" s="117"/>
    </row>
    <row r="2" spans="1:17" ht="15" customHeight="1">
      <c r="A2" s="203"/>
      <c r="B2" s="676" t="s">
        <v>82</v>
      </c>
      <c r="C2" s="676"/>
      <c r="D2" s="676"/>
      <c r="E2" s="676"/>
      <c r="F2" s="676"/>
      <c r="G2" s="676"/>
      <c r="H2" s="676"/>
      <c r="I2" s="676"/>
      <c r="J2" s="676"/>
      <c r="K2" s="676"/>
      <c r="L2" s="203"/>
      <c r="M2" s="203"/>
      <c r="N2" s="203"/>
      <c r="O2" s="203"/>
      <c r="P2" s="312"/>
      <c r="Q2" s="117"/>
    </row>
    <row r="3" spans="1:17">
      <c r="A3" s="205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118"/>
    </row>
    <row r="4" spans="1:17">
      <c r="A4" s="206"/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118"/>
    </row>
    <row r="5" spans="1:17" ht="18" customHeight="1">
      <c r="H5" s="106"/>
      <c r="I5" s="106"/>
      <c r="J5" s="106"/>
      <c r="K5" s="106"/>
      <c r="L5" s="106"/>
      <c r="M5" s="106"/>
      <c r="N5" s="106"/>
      <c r="O5" s="106"/>
      <c r="P5" s="313"/>
    </row>
    <row r="6" spans="1:17">
      <c r="A6" s="191" t="s">
        <v>10</v>
      </c>
      <c r="B6" s="120"/>
      <c r="C6" s="120"/>
      <c r="D6" s="120"/>
      <c r="E6" s="120"/>
      <c r="F6" s="120"/>
      <c r="G6" s="120"/>
      <c r="H6" s="121"/>
      <c r="I6" s="122"/>
      <c r="J6" s="122"/>
      <c r="K6" s="123"/>
      <c r="L6" s="122"/>
      <c r="M6" s="122"/>
      <c r="O6" s="125"/>
      <c r="P6" s="314"/>
    </row>
    <row r="7" spans="1:17" ht="15" customHeight="1">
      <c r="A7" s="623" t="s">
        <v>43</v>
      </c>
      <c r="B7" s="681"/>
      <c r="C7" s="687" t="s">
        <v>32</v>
      </c>
      <c r="D7" s="687"/>
      <c r="E7" s="687"/>
      <c r="F7" s="382" t="s">
        <v>12</v>
      </c>
      <c r="G7" s="623" t="s">
        <v>13</v>
      </c>
      <c r="H7" s="681"/>
      <c r="I7" s="321" t="s">
        <v>44</v>
      </c>
      <c r="J7" s="681" t="s">
        <v>45</v>
      </c>
      <c r="K7" s="624"/>
      <c r="L7" s="131"/>
      <c r="M7" s="131"/>
      <c r="N7" s="131"/>
      <c r="O7" s="131"/>
      <c r="P7" s="315"/>
      <c r="Q7" s="114"/>
    </row>
    <row r="8" spans="1:17" ht="15" customHeight="1">
      <c r="A8" s="625"/>
      <c r="B8" s="627"/>
      <c r="C8" s="688" t="s">
        <v>15</v>
      </c>
      <c r="D8" s="689"/>
      <c r="E8" s="690"/>
      <c r="F8" s="627" t="s">
        <v>46</v>
      </c>
      <c r="G8" s="625" t="s">
        <v>33</v>
      </c>
      <c r="H8" s="627"/>
      <c r="I8" s="684" t="s">
        <v>12</v>
      </c>
      <c r="J8" s="253" t="s">
        <v>35</v>
      </c>
      <c r="K8" s="685" t="s">
        <v>47</v>
      </c>
      <c r="L8" s="677"/>
      <c r="M8" s="115"/>
      <c r="N8" s="115"/>
      <c r="O8" s="115"/>
      <c r="P8" s="316"/>
      <c r="Q8" s="114"/>
    </row>
    <row r="9" spans="1:17">
      <c r="A9" s="625"/>
      <c r="B9" s="627"/>
      <c r="C9" s="691"/>
      <c r="D9" s="692"/>
      <c r="E9" s="693"/>
      <c r="F9" s="627"/>
      <c r="G9" s="628"/>
      <c r="H9" s="629"/>
      <c r="I9" s="684"/>
      <c r="J9" s="254" t="s">
        <v>40</v>
      </c>
      <c r="K9" s="686"/>
      <c r="L9" s="678"/>
      <c r="M9" s="115"/>
      <c r="N9" s="115"/>
      <c r="O9" s="115"/>
      <c r="P9" s="316"/>
      <c r="Q9" s="114"/>
    </row>
    <row r="10" spans="1:17" ht="15">
      <c r="A10" s="397" t="s">
        <v>123</v>
      </c>
      <c r="B10" s="513" t="s">
        <v>131</v>
      </c>
      <c r="C10" s="679">
        <f>'RED SEA VIA SIN'!D10</f>
        <v>44409</v>
      </c>
      <c r="D10" s="680"/>
      <c r="E10" s="398" t="s">
        <v>23</v>
      </c>
      <c r="F10" s="398">
        <f>C10+4</f>
        <v>44413</v>
      </c>
      <c r="G10" s="400" t="s">
        <v>206</v>
      </c>
      <c r="H10" s="396" t="s">
        <v>207</v>
      </c>
      <c r="I10" s="399">
        <v>44417</v>
      </c>
      <c r="J10" s="399">
        <f>I10+8</f>
        <v>44425</v>
      </c>
      <c r="K10" s="399">
        <f>I10+11</f>
        <v>44428</v>
      </c>
      <c r="L10" s="125" t="s">
        <v>91</v>
      </c>
      <c r="M10" s="307"/>
      <c r="N10" s="116"/>
      <c r="O10" s="307"/>
      <c r="P10" s="317"/>
      <c r="Q10" s="133"/>
    </row>
    <row r="11" spans="1:17">
      <c r="A11" s="287" t="s">
        <v>86</v>
      </c>
      <c r="B11" s="289" t="s">
        <v>148</v>
      </c>
      <c r="C11" s="679">
        <f>C10+7</f>
        <v>44416</v>
      </c>
      <c r="D11" s="680"/>
      <c r="E11" s="398" t="s">
        <v>23</v>
      </c>
      <c r="F11" s="398">
        <f>F10+7</f>
        <v>44420</v>
      </c>
      <c r="G11" s="400" t="s">
        <v>205</v>
      </c>
      <c r="H11" s="396" t="s">
        <v>202</v>
      </c>
      <c r="I11" s="401">
        <v>44431</v>
      </c>
      <c r="J11" s="401">
        <f>I11+8</f>
        <v>44439</v>
      </c>
      <c r="K11" s="401">
        <f>I11+11</f>
        <v>44442</v>
      </c>
      <c r="L11" s="107"/>
      <c r="M11" s="116"/>
      <c r="N11" s="116"/>
      <c r="O11" s="116"/>
      <c r="P11" s="317"/>
      <c r="Q11" s="133"/>
    </row>
    <row r="12" spans="1:17" ht="13.05" customHeight="1">
      <c r="A12" s="511" t="s">
        <v>149</v>
      </c>
      <c r="B12" s="512" t="s">
        <v>150</v>
      </c>
      <c r="C12" s="679">
        <f>C11+7</f>
        <v>44423</v>
      </c>
      <c r="D12" s="680"/>
      <c r="E12" s="398" t="s">
        <v>23</v>
      </c>
      <c r="F12" s="398">
        <f>F11+7</f>
        <v>44427</v>
      </c>
      <c r="G12" s="400" t="s">
        <v>203</v>
      </c>
      <c r="H12" s="396" t="s">
        <v>204</v>
      </c>
      <c r="I12" s="399">
        <f>I11+7</f>
        <v>44438</v>
      </c>
      <c r="J12" s="401">
        <f>I12+8</f>
        <v>44446</v>
      </c>
      <c r="K12" s="401">
        <f>I12+11</f>
        <v>44449</v>
      </c>
      <c r="L12" s="132"/>
      <c r="M12" s="116"/>
      <c r="N12" s="116"/>
      <c r="O12" s="116"/>
      <c r="P12" s="317"/>
      <c r="Q12" s="133"/>
    </row>
    <row r="13" spans="1:17">
      <c r="A13" s="511" t="s">
        <v>123</v>
      </c>
      <c r="B13" s="512" t="s">
        <v>144</v>
      </c>
      <c r="C13" s="679">
        <f>C12+7</f>
        <v>44430</v>
      </c>
      <c r="D13" s="680"/>
      <c r="E13" s="398" t="s">
        <v>23</v>
      </c>
      <c r="F13" s="398">
        <f>F12+7</f>
        <v>44434</v>
      </c>
      <c r="G13" s="468"/>
      <c r="H13" s="396"/>
      <c r="I13" s="399"/>
      <c r="J13" s="401"/>
      <c r="K13" s="401"/>
      <c r="L13" s="132"/>
      <c r="M13" s="116"/>
      <c r="N13" s="116"/>
      <c r="O13" s="116"/>
      <c r="P13" s="317"/>
      <c r="Q13" s="114"/>
    </row>
    <row r="14" spans="1:17">
      <c r="A14" s="511" t="s">
        <v>129</v>
      </c>
      <c r="B14" s="512" t="s">
        <v>194</v>
      </c>
      <c r="C14" s="679">
        <f>C13+7</f>
        <v>44437</v>
      </c>
      <c r="D14" s="680"/>
      <c r="E14" s="414" t="s">
        <v>23</v>
      </c>
      <c r="F14" s="414">
        <f>F13+7</f>
        <v>44441</v>
      </c>
      <c r="G14" s="468"/>
      <c r="H14" s="396"/>
      <c r="I14" s="399"/>
      <c r="J14" s="401"/>
      <c r="K14" s="401"/>
      <c r="L14" s="132"/>
      <c r="M14" s="116"/>
      <c r="N14" s="116"/>
      <c r="O14" s="116"/>
      <c r="P14" s="317"/>
      <c r="Q14" s="114"/>
    </row>
    <row r="15" spans="1:17">
      <c r="B15" s="82"/>
      <c r="C15" s="135"/>
      <c r="D15" s="77"/>
      <c r="E15" s="80"/>
      <c r="F15" s="80"/>
      <c r="G15" s="83"/>
      <c r="H15" s="197"/>
      <c r="I15" s="92"/>
      <c r="J15" s="51"/>
      <c r="K15" s="76" t="s">
        <v>25</v>
      </c>
      <c r="L15" s="51"/>
      <c r="M15" s="51"/>
      <c r="N15" s="51"/>
      <c r="O15" s="51"/>
      <c r="P15" s="318"/>
    </row>
    <row r="16" spans="1:17" ht="14.4">
      <c r="A16" s="82" t="s">
        <v>26</v>
      </c>
      <c r="B16" s="81"/>
      <c r="C16" s="81"/>
      <c r="D16" s="93"/>
      <c r="E16" s="93"/>
      <c r="F16" s="93"/>
      <c r="G16" s="83"/>
      <c r="H16" s="197"/>
      <c r="I16" s="92"/>
      <c r="J16" s="51"/>
      <c r="K16" s="84"/>
      <c r="L16" s="51"/>
      <c r="M16" s="51"/>
      <c r="N16" s="51"/>
      <c r="O16" s="51"/>
      <c r="P16" s="318"/>
    </row>
    <row r="17" spans="1:16" ht="14.4">
      <c r="A17" s="269" t="s">
        <v>27</v>
      </c>
      <c r="B17" s="139"/>
      <c r="C17" s="139"/>
      <c r="D17" s="140"/>
      <c r="E17" s="87"/>
      <c r="F17" s="87"/>
      <c r="G17" s="97"/>
      <c r="H17" s="199"/>
      <c r="I17" s="83"/>
      <c r="J17" s="51"/>
      <c r="K17" s="84"/>
      <c r="L17" s="51"/>
      <c r="M17" s="51"/>
      <c r="N17" s="51"/>
      <c r="O17" s="51"/>
      <c r="P17" s="318"/>
    </row>
    <row r="18" spans="1:16" ht="14.4">
      <c r="A18" s="306"/>
      <c r="B18" s="139"/>
      <c r="C18" s="139"/>
      <c r="D18" s="140"/>
      <c r="E18" s="87"/>
      <c r="F18" s="87"/>
      <c r="G18" s="97"/>
      <c r="H18" s="199"/>
      <c r="I18" s="83"/>
      <c r="J18" s="51"/>
      <c r="K18" s="84"/>
      <c r="L18" s="51"/>
      <c r="M18" s="51"/>
      <c r="N18" s="51"/>
      <c r="O18" s="51"/>
      <c r="P18" s="318"/>
    </row>
    <row r="19" spans="1:16" ht="14.4">
      <c r="A19" s="50" t="s">
        <v>71</v>
      </c>
      <c r="B19" s="98"/>
      <c r="C19" s="98"/>
      <c r="D19" s="99"/>
      <c r="E19" s="100"/>
      <c r="F19" s="101"/>
      <c r="G19" s="79"/>
      <c r="H19" s="200"/>
      <c r="I19" s="89"/>
      <c r="J19" s="51"/>
      <c r="K19" s="84"/>
      <c r="L19" s="51"/>
      <c r="M19" s="51"/>
      <c r="N19" s="51"/>
      <c r="O19" s="51"/>
      <c r="P19" s="318"/>
    </row>
    <row r="20" spans="1:16">
      <c r="A20" s="50" t="s">
        <v>72</v>
      </c>
      <c r="B20" s="102"/>
      <c r="C20" s="141"/>
      <c r="D20" s="103"/>
      <c r="E20" s="104"/>
      <c r="F20" s="105"/>
      <c r="G20" s="88"/>
      <c r="H20" s="198"/>
      <c r="I20" s="83"/>
      <c r="J20" s="51"/>
      <c r="K20" s="84"/>
      <c r="L20" s="51"/>
      <c r="M20" s="51"/>
      <c r="N20" s="51"/>
      <c r="O20" s="51"/>
      <c r="P20" s="318"/>
    </row>
  </sheetData>
  <mergeCells count="19">
    <mergeCell ref="C14:D14"/>
    <mergeCell ref="C12:D12"/>
    <mergeCell ref="C13:D13"/>
    <mergeCell ref="B1:K1"/>
    <mergeCell ref="B2:K2"/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  <mergeCell ref="C7:E7"/>
    <mergeCell ref="C8:E9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1"/>
  <sheetViews>
    <sheetView workbookViewId="0">
      <selection activeCell="AD29" sqref="AD29"/>
    </sheetView>
  </sheetViews>
  <sheetFormatPr defaultColWidth="8" defaultRowHeight="13.8"/>
  <cols>
    <col min="1" max="1" width="39.5" style="178" customWidth="1"/>
    <col min="2" max="4" width="10.69921875" style="188" customWidth="1"/>
    <col min="5" max="5" width="31.796875" style="188" bestFit="1" customWidth="1"/>
    <col min="6" max="6" width="9.796875" style="188" customWidth="1"/>
    <col min="7" max="7" width="13.69921875" style="189" bestFit="1" customWidth="1"/>
    <col min="8" max="8" width="17.69921875" style="189" bestFit="1" customWidth="1"/>
    <col min="9" max="9" width="20.19921875" style="189" customWidth="1"/>
    <col min="10" max="10" width="19.19921875" style="84" customWidth="1"/>
    <col min="11" max="11" width="13.296875" style="182" customWidth="1"/>
    <col min="12" max="12" width="15.19921875" style="182" customWidth="1"/>
    <col min="13" max="13" width="14.69921875" style="84" customWidth="1"/>
    <col min="14" max="14" width="4.69921875" style="178" bestFit="1" customWidth="1"/>
    <col min="15" max="16384" width="8" style="84"/>
  </cols>
  <sheetData>
    <row r="1" spans="1:14" ht="17.399999999999999">
      <c r="A1" s="201"/>
      <c r="B1" s="638" t="s">
        <v>0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201"/>
    </row>
    <row r="2" spans="1:14" ht="17.399999999999999">
      <c r="A2" s="201"/>
      <c r="B2" s="671" t="s">
        <v>100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201"/>
    </row>
    <row r="3" spans="1:14" ht="17.399999999999999">
      <c r="A3" s="174"/>
      <c r="B3" s="175"/>
      <c r="C3" s="175"/>
      <c r="D3" s="175"/>
      <c r="E3" s="175"/>
      <c r="F3" s="175"/>
      <c r="G3" s="176"/>
      <c r="H3" s="422" t="s">
        <v>101</v>
      </c>
      <c r="I3" s="176"/>
      <c r="J3" s="177"/>
      <c r="K3" s="177"/>
      <c r="L3" s="177"/>
    </row>
    <row r="4" spans="1:14">
      <c r="B4" s="179"/>
      <c r="C4" s="179"/>
      <c r="D4" s="179"/>
      <c r="E4" s="179"/>
      <c r="F4" s="179"/>
      <c r="G4" s="674"/>
      <c r="H4" s="674"/>
      <c r="I4" s="674"/>
      <c r="J4" s="674"/>
      <c r="K4" s="674"/>
      <c r="L4" s="180"/>
    </row>
    <row r="5" spans="1:14">
      <c r="A5" s="84"/>
      <c r="B5" s="179"/>
      <c r="C5" s="179"/>
      <c r="D5" s="179"/>
      <c r="E5" s="179"/>
      <c r="F5" s="179"/>
      <c r="G5" s="181"/>
      <c r="H5" s="181"/>
      <c r="I5" s="181"/>
      <c r="M5" s="183"/>
    </row>
    <row r="6" spans="1:14">
      <c r="A6" s="193" t="s">
        <v>10</v>
      </c>
      <c r="B6" s="179"/>
      <c r="C6" s="179"/>
      <c r="D6" s="179"/>
      <c r="E6" s="179"/>
      <c r="F6" s="179"/>
      <c r="G6" s="181"/>
      <c r="H6" s="181"/>
      <c r="I6" s="181"/>
      <c r="M6" s="183"/>
    </row>
    <row r="7" spans="1:14">
      <c r="A7" s="193"/>
      <c r="B7" s="179"/>
      <c r="C7" s="179"/>
      <c r="D7" s="179"/>
      <c r="E7" s="179"/>
      <c r="F7" s="179"/>
      <c r="G7" s="181"/>
      <c r="H7" s="181"/>
      <c r="I7" s="181"/>
      <c r="M7" s="183"/>
    </row>
    <row r="8" spans="1:14" ht="15.75" customHeight="1">
      <c r="A8" s="623" t="s">
        <v>138</v>
      </c>
      <c r="B8" s="681"/>
      <c r="C8" s="688" t="s">
        <v>32</v>
      </c>
      <c r="D8" s="694"/>
      <c r="E8" s="701" t="s">
        <v>102</v>
      </c>
      <c r="F8" s="702"/>
      <c r="G8" s="697" t="s">
        <v>103</v>
      </c>
      <c r="H8" s="698" t="s">
        <v>12</v>
      </c>
      <c r="I8" s="699"/>
      <c r="J8" s="699"/>
      <c r="K8" s="700"/>
      <c r="M8" s="183"/>
    </row>
    <row r="9" spans="1:14" ht="15.6">
      <c r="A9" s="625"/>
      <c r="B9" s="627"/>
      <c r="C9" s="695"/>
      <c r="D9" s="696"/>
      <c r="E9" s="703"/>
      <c r="F9" s="704"/>
      <c r="G9" s="697"/>
      <c r="H9" s="423" t="s">
        <v>104</v>
      </c>
      <c r="I9" s="423" t="s">
        <v>105</v>
      </c>
      <c r="J9" s="424" t="s">
        <v>106</v>
      </c>
      <c r="K9" s="423" t="s">
        <v>107</v>
      </c>
      <c r="L9" s="182" t="s">
        <v>137</v>
      </c>
      <c r="M9" s="183"/>
    </row>
    <row r="10" spans="1:14" ht="15.6">
      <c r="A10" s="625"/>
      <c r="B10" s="627"/>
      <c r="C10" s="691"/>
      <c r="D10" s="692"/>
      <c r="E10" s="705"/>
      <c r="F10" s="706"/>
      <c r="G10" s="462" t="s">
        <v>108</v>
      </c>
      <c r="H10" s="463" t="s">
        <v>109</v>
      </c>
      <c r="I10" s="463" t="s">
        <v>110</v>
      </c>
      <c r="J10" s="463" t="s">
        <v>111</v>
      </c>
      <c r="K10" s="463" t="s">
        <v>112</v>
      </c>
      <c r="M10" s="183"/>
    </row>
    <row r="11" spans="1:14" ht="15.6">
      <c r="A11" s="514" t="s">
        <v>157</v>
      </c>
      <c r="B11" s="397" t="s">
        <v>159</v>
      </c>
      <c r="C11" s="470">
        <v>44415</v>
      </c>
      <c r="D11" s="461" t="s">
        <v>87</v>
      </c>
      <c r="E11" s="590" t="s">
        <v>211</v>
      </c>
      <c r="F11" s="590" t="s">
        <v>212</v>
      </c>
      <c r="G11" s="414">
        <v>44421</v>
      </c>
      <c r="H11" s="469">
        <f>G11+8</f>
        <v>44429</v>
      </c>
      <c r="I11" s="469">
        <f>G11+11</f>
        <v>44432</v>
      </c>
      <c r="J11" s="469">
        <f>G11+14</f>
        <v>44435</v>
      </c>
      <c r="K11" s="469">
        <f>G11+18</f>
        <v>44439</v>
      </c>
      <c r="M11" s="183"/>
    </row>
    <row r="12" spans="1:14" ht="15.6">
      <c r="A12" s="514" t="s">
        <v>158</v>
      </c>
      <c r="B12" s="397" t="s">
        <v>208</v>
      </c>
      <c r="C12" s="470">
        <f>C11+7</f>
        <v>44422</v>
      </c>
      <c r="D12" s="461" t="s">
        <v>87</v>
      </c>
      <c r="E12" s="590"/>
      <c r="F12" s="590"/>
      <c r="G12" s="414"/>
      <c r="H12" s="469"/>
      <c r="I12" s="469"/>
      <c r="J12" s="469"/>
      <c r="K12" s="469"/>
      <c r="M12" s="183"/>
    </row>
    <row r="13" spans="1:14" ht="15.6">
      <c r="A13" s="514" t="s">
        <v>157</v>
      </c>
      <c r="B13" s="397" t="s">
        <v>209</v>
      </c>
      <c r="C13" s="515">
        <f t="shared" ref="C13:C14" si="0">C12+7</f>
        <v>44429</v>
      </c>
      <c r="D13" s="461" t="s">
        <v>87</v>
      </c>
      <c r="E13" s="590" t="s">
        <v>213</v>
      </c>
      <c r="F13" s="590" t="s">
        <v>214</v>
      </c>
      <c r="G13" s="414">
        <v>44447</v>
      </c>
      <c r="H13" s="469">
        <f>G13+8</f>
        <v>44455</v>
      </c>
      <c r="I13" s="469">
        <f>G13+11</f>
        <v>44458</v>
      </c>
      <c r="J13" s="469">
        <f>G13+14</f>
        <v>44461</v>
      </c>
      <c r="K13" s="469">
        <f>G13+18</f>
        <v>44465</v>
      </c>
      <c r="M13" s="183"/>
    </row>
    <row r="14" spans="1:14" ht="15" customHeight="1">
      <c r="A14" s="514" t="s">
        <v>158</v>
      </c>
      <c r="B14" s="397" t="s">
        <v>210</v>
      </c>
      <c r="C14" s="515">
        <f t="shared" si="0"/>
        <v>44436</v>
      </c>
      <c r="D14" s="461" t="s">
        <v>87</v>
      </c>
      <c r="E14" s="590" t="s">
        <v>211</v>
      </c>
      <c r="F14" s="590" t="s">
        <v>215</v>
      </c>
      <c r="G14" s="414">
        <v>44455</v>
      </c>
      <c r="H14" s="469">
        <f>+G14+8</f>
        <v>44463</v>
      </c>
      <c r="I14" s="469">
        <f>+G14+11</f>
        <v>44466</v>
      </c>
      <c r="J14" s="469">
        <f>+G14+14</f>
        <v>44469</v>
      </c>
      <c r="K14" s="469">
        <f>+G14+18</f>
        <v>44473</v>
      </c>
      <c r="M14" s="183"/>
    </row>
    <row r="15" spans="1:14" ht="15.6">
      <c r="A15" s="425"/>
      <c r="B15" s="426"/>
      <c r="C15" s="427"/>
      <c r="D15" s="427"/>
      <c r="E15" s="427"/>
      <c r="F15" s="427"/>
      <c r="G15" s="428"/>
      <c r="H15" s="428"/>
      <c r="I15" s="428"/>
      <c r="J15" s="428"/>
      <c r="M15" s="183"/>
    </row>
    <row r="16" spans="1:14" ht="15.6">
      <c r="A16" s="429" t="s">
        <v>113</v>
      </c>
      <c r="B16" s="429"/>
      <c r="C16" s="430" t="s">
        <v>25</v>
      </c>
      <c r="D16" s="430"/>
      <c r="E16" s="430"/>
      <c r="F16" s="430"/>
      <c r="G16" s="431"/>
      <c r="H16" s="431"/>
      <c r="I16" s="431"/>
      <c r="J16" s="431"/>
      <c r="M16" s="183"/>
    </row>
    <row r="17" spans="1:13" ht="15.6">
      <c r="A17" s="432" t="s">
        <v>114</v>
      </c>
      <c r="B17" s="433"/>
      <c r="C17" s="434"/>
      <c r="D17" s="434"/>
      <c r="E17" s="434"/>
      <c r="F17" s="434"/>
      <c r="G17" s="433"/>
      <c r="H17" s="433"/>
      <c r="I17" s="433"/>
      <c r="J17" s="434"/>
      <c r="M17" s="183"/>
    </row>
    <row r="18" spans="1:13" ht="15.6">
      <c r="A18" s="435" t="s">
        <v>115</v>
      </c>
      <c r="B18" s="435" t="s">
        <v>116</v>
      </c>
      <c r="C18" s="434"/>
      <c r="D18" s="434"/>
      <c r="E18" s="434"/>
      <c r="F18" s="434"/>
      <c r="G18" s="433"/>
      <c r="H18" s="433"/>
      <c r="I18" s="433"/>
      <c r="J18" s="434"/>
      <c r="M18" s="183"/>
    </row>
    <row r="19" spans="1:13" ht="15.6">
      <c r="A19" s="436" t="s">
        <v>117</v>
      </c>
      <c r="B19" s="435"/>
      <c r="C19" s="434"/>
      <c r="D19" s="434"/>
      <c r="E19" s="434"/>
      <c r="F19" s="434"/>
      <c r="G19" s="433"/>
      <c r="H19" s="433"/>
      <c r="I19" s="433"/>
      <c r="J19" s="434"/>
      <c r="M19" s="183"/>
    </row>
    <row r="20" spans="1:13" ht="15.6">
      <c r="A20" s="436" t="s">
        <v>118</v>
      </c>
      <c r="B20" s="435"/>
      <c r="C20" s="434"/>
      <c r="D20" s="434"/>
      <c r="E20" s="434"/>
      <c r="F20" s="434"/>
      <c r="G20" s="433"/>
      <c r="H20" s="433"/>
      <c r="I20" s="433"/>
      <c r="J20" s="434"/>
      <c r="M20" s="183"/>
    </row>
    <row r="21" spans="1:13" ht="15.6">
      <c r="A21" s="436" t="s">
        <v>119</v>
      </c>
      <c r="B21" s="435"/>
      <c r="C21" s="434"/>
      <c r="D21" s="434"/>
      <c r="E21" s="434"/>
      <c r="F21" s="434"/>
      <c r="G21" s="433"/>
      <c r="H21" s="433"/>
      <c r="I21" s="433"/>
      <c r="J21" s="434"/>
      <c r="M21" s="183"/>
    </row>
    <row r="22" spans="1:13" ht="15.6">
      <c r="A22" s="436" t="s">
        <v>120</v>
      </c>
      <c r="B22" s="435"/>
      <c r="C22" s="434"/>
      <c r="D22" s="434"/>
      <c r="E22" s="434"/>
      <c r="F22" s="434"/>
      <c r="G22" s="433"/>
      <c r="H22" s="433"/>
      <c r="I22" s="433"/>
      <c r="J22" s="434"/>
      <c r="M22" s="183"/>
    </row>
    <row r="23" spans="1:13">
      <c r="A23" s="94"/>
      <c r="B23" s="95"/>
      <c r="C23" s="95"/>
      <c r="D23" s="95"/>
      <c r="E23" s="95"/>
      <c r="F23" s="95"/>
      <c r="G23" s="96"/>
      <c r="H23" s="87"/>
      <c r="I23" s="87"/>
      <c r="J23" s="97"/>
      <c r="K23" s="83"/>
      <c r="L23" s="84"/>
      <c r="M23" s="124"/>
    </row>
    <row r="24" spans="1:13" ht="14.4">
      <c r="A24" s="50" t="s">
        <v>71</v>
      </c>
      <c r="B24" s="98"/>
      <c r="C24" s="98"/>
      <c r="D24" s="98"/>
      <c r="E24" s="98"/>
      <c r="F24" s="98"/>
      <c r="G24" s="99"/>
      <c r="H24" s="100"/>
      <c r="I24" s="101"/>
      <c r="J24" s="79"/>
      <c r="K24" s="89"/>
      <c r="L24" s="84"/>
      <c r="M24" s="124"/>
    </row>
    <row r="25" spans="1:13">
      <c r="A25" s="50" t="s">
        <v>72</v>
      </c>
      <c r="B25" s="102"/>
      <c r="C25" s="141"/>
      <c r="D25" s="141"/>
      <c r="E25" s="141"/>
      <c r="F25" s="141"/>
      <c r="G25" s="103"/>
      <c r="H25" s="104"/>
      <c r="I25" s="105"/>
      <c r="J25" s="88"/>
      <c r="K25" s="83"/>
      <c r="L25" s="84"/>
      <c r="M25" s="124"/>
    </row>
    <row r="32" spans="1:13" ht="15" customHeight="1"/>
    <row r="33" ht="15" customHeight="1"/>
    <row r="34" ht="15" customHeight="1"/>
    <row r="35" ht="47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B1:M1"/>
    <mergeCell ref="B2:M2"/>
    <mergeCell ref="G4:K4"/>
    <mergeCell ref="C8:D10"/>
    <mergeCell ref="G8:G9"/>
    <mergeCell ref="H8:K8"/>
    <mergeCell ref="A8:B10"/>
    <mergeCell ref="E8:F10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Australia via PKG</vt:lpstr>
      <vt:lpstr>New Zealand via SIN</vt:lpstr>
      <vt:lpstr>Persian Gulf via PKL</vt:lpstr>
      <vt:lpstr>Australia Pacific Service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Win</cp:lastModifiedBy>
  <cp:lastPrinted>2020-01-15T18:15:00Z</cp:lastPrinted>
  <dcterms:created xsi:type="dcterms:W3CDTF">1999-08-17T08:14:00Z</dcterms:created>
  <dcterms:modified xsi:type="dcterms:W3CDTF">2021-08-03T08:56:28Z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